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Tabela nr 1ostateczne" sheetId="1" r:id="rId1"/>
  </sheets>
  <definedNames>
    <definedName name="Dział">#REF!</definedName>
    <definedName name="_xlnm.Print_Area" localSheetId="0">'Tabela nr 1ostateczne'!$A$1:$G$169</definedName>
    <definedName name="_xlnm.Print_Titles" localSheetId="0">'Tabela nr 1ostateczne'!$8:$11</definedName>
  </definedNames>
  <calcPr calcId="125725"/>
</workbook>
</file>

<file path=xl/calcChain.xml><?xml version="1.0" encoding="utf-8"?>
<calcChain xmlns="http://schemas.openxmlformats.org/spreadsheetml/2006/main">
  <c r="F167" i="1"/>
  <c r="E167" s="1"/>
  <c r="E166" s="1"/>
  <c r="E165" s="1"/>
  <c r="E168" s="1"/>
  <c r="G166"/>
  <c r="G165" s="1"/>
  <c r="G168" s="1"/>
  <c r="E162"/>
  <c r="E161" s="1"/>
  <c r="G161"/>
  <c r="F161"/>
  <c r="E160"/>
  <c r="E159" s="1"/>
  <c r="G159"/>
  <c r="F159"/>
  <c r="F158" s="1"/>
  <c r="G158"/>
  <c r="E157"/>
  <c r="E156" s="1"/>
  <c r="E155" s="1"/>
  <c r="G156"/>
  <c r="G155" s="1"/>
  <c r="F156"/>
  <c r="F155"/>
  <c r="E154"/>
  <c r="E153" s="1"/>
  <c r="E152" s="1"/>
  <c r="G153"/>
  <c r="F153"/>
  <c r="F152" s="1"/>
  <c r="G152"/>
  <c r="E151"/>
  <c r="G150"/>
  <c r="G149" s="1"/>
  <c r="F150"/>
  <c r="E150"/>
  <c r="E149" s="1"/>
  <c r="F149"/>
  <c r="F148"/>
  <c r="E148" s="1"/>
  <c r="E147" s="1"/>
  <c r="E146" s="1"/>
  <c r="G147"/>
  <c r="G146" s="1"/>
  <c r="E143"/>
  <c r="E142"/>
  <c r="E141"/>
  <c r="E140"/>
  <c r="E139"/>
  <c r="E138" s="1"/>
  <c r="E137" s="1"/>
  <c r="G138"/>
  <c r="G137" s="1"/>
  <c r="F138"/>
  <c r="F137"/>
  <c r="E136"/>
  <c r="E135" s="1"/>
  <c r="G135"/>
  <c r="F135"/>
  <c r="E134"/>
  <c r="E133" s="1"/>
  <c r="G133"/>
  <c r="F133"/>
  <c r="E132"/>
  <c r="E131" s="1"/>
  <c r="G131"/>
  <c r="F131"/>
  <c r="G130"/>
  <c r="E129"/>
  <c r="G128"/>
  <c r="G127" s="1"/>
  <c r="F128"/>
  <c r="E128"/>
  <c r="E127" s="1"/>
  <c r="F127"/>
  <c r="E126"/>
  <c r="E125" s="1"/>
  <c r="G125"/>
  <c r="F125"/>
  <c r="E124"/>
  <c r="E123" s="1"/>
  <c r="G123"/>
  <c r="F123"/>
  <c r="G122"/>
  <c r="E121"/>
  <c r="G120"/>
  <c r="F120"/>
  <c r="E120"/>
  <c r="E119"/>
  <c r="G118"/>
  <c r="F118"/>
  <c r="E118"/>
  <c r="E117"/>
  <c r="E116"/>
  <c r="E115"/>
  <c r="G114"/>
  <c r="F114"/>
  <c r="E114"/>
  <c r="E113"/>
  <c r="E112"/>
  <c r="E111"/>
  <c r="G110"/>
  <c r="F110"/>
  <c r="E110"/>
  <c r="E109"/>
  <c r="G108"/>
  <c r="F108"/>
  <c r="E108"/>
  <c r="E107"/>
  <c r="G106"/>
  <c r="F106"/>
  <c r="E106"/>
  <c r="E105"/>
  <c r="E104"/>
  <c r="E103"/>
  <c r="G102"/>
  <c r="F102"/>
  <c r="E102"/>
  <c r="E101"/>
  <c r="G100"/>
  <c r="G99" s="1"/>
  <c r="F100"/>
  <c r="E100"/>
  <c r="E99" s="1"/>
  <c r="F99"/>
  <c r="E98"/>
  <c r="E97"/>
  <c r="G96"/>
  <c r="G94" s="1"/>
  <c r="F96"/>
  <c r="E96"/>
  <c r="E94" s="1"/>
  <c r="F94"/>
  <c r="F93"/>
  <c r="E93" s="1"/>
  <c r="E92" s="1"/>
  <c r="G92"/>
  <c r="E91"/>
  <c r="E90"/>
  <c r="E89"/>
  <c r="E88"/>
  <c r="G87"/>
  <c r="F87"/>
  <c r="E86"/>
  <c r="E85"/>
  <c r="E84"/>
  <c r="E83"/>
  <c r="E82"/>
  <c r="E81" s="1"/>
  <c r="G81"/>
  <c r="F81"/>
  <c r="E80"/>
  <c r="E79" s="1"/>
  <c r="G79"/>
  <c r="F79"/>
  <c r="E78"/>
  <c r="E77"/>
  <c r="E76"/>
  <c r="E75"/>
  <c r="G74"/>
  <c r="G73" s="1"/>
  <c r="F74"/>
  <c r="E74"/>
  <c r="E72"/>
  <c r="E71" s="1"/>
  <c r="G71"/>
  <c r="G67" s="1"/>
  <c r="F71"/>
  <c r="E70"/>
  <c r="E69" s="1"/>
  <c r="E67" s="1"/>
  <c r="G69"/>
  <c r="F69"/>
  <c r="F67" s="1"/>
  <c r="E66"/>
  <c r="E65"/>
  <c r="G64"/>
  <c r="F64"/>
  <c r="E63"/>
  <c r="E62"/>
  <c r="E61"/>
  <c r="E60" s="1"/>
  <c r="G60"/>
  <c r="F60"/>
  <c r="E59"/>
  <c r="E58"/>
  <c r="E57"/>
  <c r="E56"/>
  <c r="E55"/>
  <c r="E54"/>
  <c r="E53"/>
  <c r="E52"/>
  <c r="E51"/>
  <c r="G50"/>
  <c r="F50"/>
  <c r="E49"/>
  <c r="E48"/>
  <c r="E47"/>
  <c r="E46"/>
  <c r="E45"/>
  <c r="E44"/>
  <c r="E43"/>
  <c r="F42"/>
  <c r="E42"/>
  <c r="E41" s="1"/>
  <c r="G41"/>
  <c r="F41"/>
  <c r="E40"/>
  <c r="E38" s="1"/>
  <c r="G38"/>
  <c r="F38"/>
  <c r="G37"/>
  <c r="E36"/>
  <c r="G35"/>
  <c r="G33" s="1"/>
  <c r="F35"/>
  <c r="E35"/>
  <c r="E33" s="1"/>
  <c r="F33"/>
  <c r="E32"/>
  <c r="E31"/>
  <c r="E30"/>
  <c r="E29"/>
  <c r="G28"/>
  <c r="F28"/>
  <c r="E28"/>
  <c r="E27"/>
  <c r="G26"/>
  <c r="G25" s="1"/>
  <c r="F26"/>
  <c r="E26"/>
  <c r="E25" s="1"/>
  <c r="F25"/>
  <c r="E24"/>
  <c r="G23"/>
  <c r="E23"/>
  <c r="E22"/>
  <c r="E21"/>
  <c r="E20"/>
  <c r="E19"/>
  <c r="E18"/>
  <c r="G17"/>
  <c r="G13" s="1"/>
  <c r="F17"/>
  <c r="E17"/>
  <c r="E16"/>
  <c r="E15"/>
  <c r="E14" s="1"/>
  <c r="G14"/>
  <c r="F14"/>
  <c r="F13" s="1"/>
  <c r="E158" l="1"/>
  <c r="E163" s="1"/>
  <c r="F37"/>
  <c r="E50"/>
  <c r="E37" s="1"/>
  <c r="E64"/>
  <c r="E87"/>
  <c r="E73" s="1"/>
  <c r="F122"/>
  <c r="F130"/>
  <c r="E13"/>
  <c r="G144"/>
  <c r="E122"/>
  <c r="E130"/>
  <c r="G163"/>
  <c r="F92"/>
  <c r="F73" s="1"/>
  <c r="F147"/>
  <c r="F146" s="1"/>
  <c r="F163" s="1"/>
  <c r="F166"/>
  <c r="F165" s="1"/>
  <c r="F168" s="1"/>
  <c r="F144" l="1"/>
  <c r="F169" s="1"/>
  <c r="J169"/>
  <c r="E144"/>
  <c r="E169" s="1"/>
  <c r="K169" s="1"/>
  <c r="G169"/>
</calcChain>
</file>

<file path=xl/comments1.xml><?xml version="1.0" encoding="utf-8"?>
<comments xmlns="http://schemas.openxmlformats.org/spreadsheetml/2006/main">
  <authors>
    <author>Urząd Miejski w Konstantynowie</author>
  </authors>
  <commentLis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Urząd Miejski w Konstantynowie: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<sst xmlns="http://schemas.openxmlformats.org/spreadsheetml/2006/main" count="302" uniqueCount="182">
  <si>
    <t>Tabela Nr 1</t>
  </si>
  <si>
    <t>do Uchwały Nr …………………………..</t>
  </si>
  <si>
    <t>Rady Miejskiej w Konstantynowie Łódzkim</t>
  </si>
  <si>
    <t>z dnia …………………………………….</t>
  </si>
  <si>
    <t>PLANOWANE DOCHODY BUDŻETU NA ROK 2015</t>
  </si>
  <si>
    <t>Dział</t>
  </si>
  <si>
    <t>Rozdz.</t>
  </si>
  <si>
    <t>§</t>
  </si>
  <si>
    <t>Wyszczególnienie</t>
  </si>
  <si>
    <t xml:space="preserve">Plan ogółem na rok 2015  </t>
  </si>
  <si>
    <t>z tego:</t>
  </si>
  <si>
    <t>dochody bieżące</t>
  </si>
  <si>
    <t>dochody majątkowe</t>
  </si>
  <si>
    <t>2</t>
  </si>
  <si>
    <t>3</t>
  </si>
  <si>
    <t>4</t>
  </si>
  <si>
    <t>5</t>
  </si>
  <si>
    <t>6</t>
  </si>
  <si>
    <t>7</t>
  </si>
  <si>
    <t>CZĘŚĆ A - PLANOWANE DOCHODY WŁASNE</t>
  </si>
  <si>
    <t>700</t>
  </si>
  <si>
    <t>GOSPODARKA MIESZKANIOWA</t>
  </si>
  <si>
    <t xml:space="preserve"> </t>
  </si>
  <si>
    <t>70001</t>
  </si>
  <si>
    <t>Zakłady gospodarki mieszkaniowej</t>
  </si>
  <si>
    <t>0750</t>
  </si>
  <si>
    <t>Dochody z najmu i dzierżawy składników majątkowych Skarbu Państwa, jednostek samorządu terytorialnego lub innych jednostek zaliczanych do sektora finasów publicznych oraz innych umów o podobnym charakterze</t>
  </si>
  <si>
    <t>0920</t>
  </si>
  <si>
    <t>Pozostałe odsetki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</si>
  <si>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</si>
  <si>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</si>
  <si>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</si>
  <si>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</si>
  <si>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0490</t>
  </si>
  <si>
    <t xml:space="preserve">Wpływy z innych lokalnych opłat pobieranych przez jednostki samorządu terytorialnego na podstawie odrębnych ustaw </t>
  </si>
  <si>
    <t>0690</t>
  </si>
  <si>
    <t xml:space="preserve">Wpływy z różnych opłat 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</si>
  <si>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</si>
  <si>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</si>
  <si>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</si>
  <si>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</si>
  <si>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</si>
  <si>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</si>
  <si>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</si>
  <si>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</si>
  <si>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</si>
  <si>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</si>
  <si>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</si>
  <si>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</si>
  <si>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 xml:space="preserve">Urzędy gmin </t>
  </si>
  <si>
    <t>0830</t>
  </si>
  <si>
    <t>Wpływy z usług</t>
  </si>
  <si>
    <t>0970</t>
  </si>
  <si>
    <t>Wpływy z różnych dochodów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</si>
  <si>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</si>
  <si>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</si>
  <si>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</si>
  <si>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</si>
  <si>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</si>
  <si>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</si>
  <si>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</si>
  <si>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</si>
  <si>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</si>
  <si>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</si>
  <si>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</si>
  <si>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</si>
  <si>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</si>
  <si>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</si>
  <si>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</si>
  <si>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</si>
  <si>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</si>
  <si>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</si>
  <si>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</si>
  <si>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</si>
  <si>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</si>
  <si>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</si>
  <si>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</si>
  <si>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</si>
  <si>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</si>
  <si>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</si>
  <si>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różnych opłat</t>
  </si>
  <si>
    <t>2440</t>
  </si>
  <si>
    <t>Dotacje otrzymane z państwowych funduszy celowych na realizację zadań bieżących jednostek sektora finansów publicznych</t>
  </si>
  <si>
    <t>75616</t>
  </si>
  <si>
    <t xml:space="preserve">Wpływy z podatku rolnego, podatku leśnego, podatku od spadków i darowizn, podatku od czynności cywilnoprawnych oraz  podatków i opłat lokalnych od osób fizycznych 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</si>
  <si>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</si>
  <si>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</si>
  <si>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</si>
  <si>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</si>
  <si>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</si>
  <si>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</si>
  <si>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</si>
  <si>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</si>
  <si>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</si>
  <si>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</si>
  <si>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Wpływy z innych lokalnych opłat pobieranych przez jst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</si>
  <si>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</si>
  <si>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</si>
  <si>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</si>
  <si>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</si>
  <si>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</si>
  <si>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</si>
  <si>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</si>
  <si>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</si>
  <si>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</si>
  <si>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</si>
  <si>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</si>
  <si>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75831</t>
  </si>
  <si>
    <t>Część równoważąca subwencji ogólnej dla gmin</t>
  </si>
  <si>
    <t>OŚWIATA I WYCHOWANIE</t>
  </si>
  <si>
    <t>80101</t>
  </si>
  <si>
    <t>Szkoły podstawowe</t>
  </si>
  <si>
    <t>80103</t>
  </si>
  <si>
    <t>Oddziały przedszkolne w szkołach podstawowych</t>
  </si>
  <si>
    <t xml:space="preserve">Wpływy z usług </t>
  </si>
  <si>
    <t>80104</t>
  </si>
  <si>
    <t>Przedszkola</t>
  </si>
  <si>
    <t>2310</t>
  </si>
  <si>
    <t>Dotacje celowe otrzymane z gminy na zadania bieżące realizowane na podstawie porozumień (umów) między jednostkami samorządu terytorialnego</t>
  </si>
  <si>
    <t>80110</t>
  </si>
  <si>
    <t>Gimnazja</t>
  </si>
  <si>
    <t>80148</t>
  </si>
  <si>
    <t>Stołówki szkolne i przedszkolne</t>
  </si>
  <si>
    <t>OCHRONA ZDROWIA</t>
  </si>
  <si>
    <t>85154</t>
  </si>
  <si>
    <t>Przeciwdziałanie alkoholizmowi</t>
  </si>
  <si>
    <t>0480</t>
  </si>
  <si>
    <t>Wpływy z opłat za zezwolenia na sprzedaż alkoholu</t>
  </si>
  <si>
    <t>POMOC SPOŁECZNA</t>
  </si>
  <si>
    <t>85203</t>
  </si>
  <si>
    <t>Ośrodki wsparcia</t>
  </si>
  <si>
    <t>85212</t>
  </si>
  <si>
    <t>Świadczenia rodzinne, świadczenia z funduszu alimentacyjnego oraz składki na ubezpieczenia emerytalne i rentowe z ubezpieczenia społecznego</t>
  </si>
  <si>
    <t>0900</t>
  </si>
  <si>
    <t>odsetki od dotacji oraz płatności: wykorzystanych niezgodnie z przeznaczeniem lub wykorzystanych z naruszeniem procedur, o których mowa w art.184 ustawy, pobranych nienależnie lub w nadmiernej wysokości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</si>
  <si>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</si>
  <si>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</si>
  <si>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</si>
  <si>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otrzymane z budżetu państwa na realizację własnych zadań bieżących gmin</t>
  </si>
  <si>
    <t>85214</t>
  </si>
  <si>
    <t>Zasiłki i pomoc w naturze oraz składki na ubezpieczenie emerytalne i rentowe</t>
  </si>
  <si>
    <t>85216</t>
  </si>
  <si>
    <t>Zasiłki stałe</t>
  </si>
  <si>
    <t>Odsetki od dotacji oraz płatności: wykorzystanych niezgodnie z przeznaczeniem lub wykorzystanych z naruszeniem procedur, o których mowa w art.184 ustawy, pobranych nienależnie lub w nadmiernej wysokości</t>
  </si>
  <si>
    <t>85219</t>
  </si>
  <si>
    <t>Ośrodki pomocy społecznej</t>
  </si>
  <si>
    <t>85228</t>
  </si>
  <si>
    <t>Usługi opiekuńcze i  specjalistyczne usługi opiekuńcze</t>
  </si>
  <si>
    <t>85295</t>
  </si>
  <si>
    <t>Pozostała działalność</t>
  </si>
  <si>
    <t>POZOSTAŁE ZADANIA W ZAKRESIE POLITYKI SPOŁECZNEJ</t>
  </si>
  <si>
    <t>85305</t>
  </si>
  <si>
    <t>Żłobki</t>
  </si>
  <si>
    <t>85333</t>
  </si>
  <si>
    <t>Powiatowe Urzędy Pracy</t>
  </si>
  <si>
    <t>EDUKACYJNA OPIEKA WYCHOWAWCZA</t>
  </si>
  <si>
    <t>85412</t>
  </si>
  <si>
    <t>Kolonie i obozy oraz inne formy wypoczynku dzieci i młodzieży szkolnej, a także szkolenia młodzieży</t>
  </si>
  <si>
    <t>GOSPODARKA KOMUNALNA I OCHRONA ŚRODOWISKA</t>
  </si>
  <si>
    <t>90019</t>
  </si>
  <si>
    <t>Wpływy i wydatki związane z gromadzeniem środków z opłat i kar za korzystanie ze środowiska</t>
  </si>
  <si>
    <t>90095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</si>
  <si>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</si>
  <si>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</si>
  <si>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Dotacje celowe w ramach programów finansowanych z udziałem środków europejskich oraz środków, o których mowa w art.. 5 ust. 1 pkt. 3 oraz ust. 3 pkt. 5 i 6 ustawy, lub płatności w ramach budżetu środków europejskich</t>
  </si>
  <si>
    <t xml:space="preserve">KULTURA FIZYCZNA </t>
  </si>
  <si>
    <t>92604</t>
  </si>
  <si>
    <t>Instytucje kultury fizycznej</t>
  </si>
  <si>
    <t>RAZEM - CZĘŚĆ A</t>
  </si>
  <si>
    <t>CZĘŚĆ B - DOCHODY NA REALIZACJĘ ZADAŃ Z ZAKRESU ADMINISTRACJI RZĄDOWEJ I INNYCH ZADAŃ ZLECONYCH ODRĘBNYMI USTAWAMI</t>
  </si>
  <si>
    <t>Dotacje celowe otrzymane z budżetu państwa na realizację  zadań bieżących z zakresu administracji rządowej oraz innych zadań zleconych gminie ustawami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</si>
  <si>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</si>
  <si>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</si>
  <si>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</si>
  <si>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>Świadczenia rodzinne, świadczenia z funduszu alimentacyjnego oraz składki na ubezpieczenie emerytalne i rentowe z ubezpieczenia społecznego</t>
  </si>
  <si>
    <t>RAZEM - CZĘŚĆ B</t>
  </si>
  <si>
    <t>CZĘŚĆ C - DOCHODY ZWIĄZANE Z REALIZACJĄ ZADAŃ WYKONYWANYCH NA PODSTAWIE POROZUMIEŃ MIĘDZY JST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</si>
  <si>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</si>
  <si>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</si>
  <si>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</si>
  <si>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RAZEM - CZĘŚĆ C</t>
  </si>
  <si>
    <t>OGÓŁEM PLANOWANE DOCHODY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</si>
</sst>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2"/>
      <color indexed="8"/>
      <name val="Times New Roman CE"/>
      <charset val="238"/>
    </font>
    <font>
      <b/>
      <sz val="13"/>
      <name val="Times New Roman CE"/>
      <family val="1"/>
      <charset val="238"/>
    </font>
    <font>
      <sz val="13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2"/>
      <color indexed="63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49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3" fontId="3" fillId="0" borderId="0" xfId="0" applyNumberFormat="1" applyFont="1" applyFill="1" applyBorder="1" applyAlignment="1" applyProtection="1">
      <alignment horizontal="left"/>
      <protection locked="0"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/>
    <xf numFmtId="49" fontId="3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49" fontId="7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top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 applyProtection="1">
      <alignment horizontal="center" vertical="center"/>
      <protection hidden="1"/>
    </xf>
    <xf numFmtId="4" fontId="4" fillId="2" borderId="2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9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 applyProtection="1">
      <alignment vertical="center"/>
      <protection hidden="1"/>
    </xf>
    <xf numFmtId="4" fontId="4" fillId="0" borderId="2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 applyProtection="1">
      <alignment horizontal="right" vertical="center"/>
      <protection hidden="1"/>
    </xf>
    <xf numFmtId="4" fontId="3" fillId="0" borderId="2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top"/>
    </xf>
    <xf numFmtId="49" fontId="12" fillId="0" borderId="19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2" fillId="2" borderId="19" xfId="0" applyNumberFormat="1" applyFont="1" applyFill="1" applyBorder="1" applyAlignment="1">
      <alignment horizontal="center" vertical="top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19" xfId="0" applyNumberFormat="1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top" wrapText="1"/>
    </xf>
    <xf numFmtId="49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 applyProtection="1">
      <alignment horizontal="center" vertical="center"/>
      <protection hidden="1"/>
    </xf>
    <xf numFmtId="4" fontId="7" fillId="2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top"/>
    </xf>
    <xf numFmtId="49" fontId="4" fillId="0" borderId="22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4" fillId="2" borderId="19" xfId="0" applyNumberFormat="1" applyFont="1" applyFill="1" applyBorder="1" applyAlignment="1">
      <alignment horizontal="center" vertical="top"/>
    </xf>
    <xf numFmtId="49" fontId="7" fillId="2" borderId="19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vertical="center" wrapText="1"/>
    </xf>
    <xf numFmtId="4" fontId="14" fillId="0" borderId="19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vertical="center"/>
      <protection hidden="1"/>
    </xf>
    <xf numFmtId="4" fontId="3" fillId="0" borderId="2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20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49" fontId="17" fillId="0" borderId="19" xfId="0" applyNumberFormat="1" applyFont="1" applyFill="1" applyBorder="1" applyAlignment="1">
      <alignment horizontal="left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left" vertical="center" wrapText="1"/>
    </xf>
    <xf numFmtId="4" fontId="14" fillId="0" borderId="19" xfId="0" applyNumberFormat="1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" fontId="20" fillId="2" borderId="13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3" fontId="7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top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top"/>
    </xf>
    <xf numFmtId="0" fontId="14" fillId="0" borderId="19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20" fillId="2" borderId="13" xfId="0" applyNumberFormat="1" applyFont="1" applyFill="1" applyBorder="1" applyAlignment="1">
      <alignment horizontal="center" vertical="center"/>
    </xf>
    <xf numFmtId="4" fontId="20" fillId="2" borderId="1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9" fillId="0" borderId="31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20" fillId="2" borderId="13" xfId="0" applyNumberFormat="1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/>
    </xf>
    <xf numFmtId="4" fontId="20" fillId="2" borderId="13" xfId="0" applyNumberFormat="1" applyFont="1" applyFill="1" applyBorder="1" applyAlignment="1">
      <alignment vertical="center" wrapText="1"/>
    </xf>
    <xf numFmtId="4" fontId="20" fillId="2" borderId="14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0" fontId="9" fillId="0" borderId="26" xfId="0" applyFont="1" applyFill="1" applyBorder="1"/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 applyProtection="1">
      <alignment horizontal="center" vertical="center"/>
      <protection hidden="1"/>
    </xf>
    <xf numFmtId="4" fontId="7" fillId="2" borderId="8" xfId="0" applyNumberFormat="1" applyFont="1" applyFill="1" applyBorder="1" applyAlignment="1" applyProtection="1">
      <alignment horizontal="center" vertical="center"/>
      <protection hidden="1"/>
    </xf>
    <xf numFmtId="4" fontId="7" fillId="2" borderId="27" xfId="0" applyNumberFormat="1" applyFont="1" applyFill="1" applyBorder="1" applyAlignment="1" applyProtection="1">
      <alignment horizontal="center" vertical="center"/>
      <protection hidden="1"/>
    </xf>
    <xf numFmtId="49" fontId="3" fillId="2" borderId="19" xfId="0" applyNumberFormat="1" applyFont="1" applyFill="1" applyBorder="1" applyAlignment="1">
      <alignment horizontal="center" vertical="top"/>
    </xf>
    <xf numFmtId="49" fontId="8" fillId="2" borderId="19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left"/>
      <protection locked="0" hidden="1"/>
    </xf>
    <xf numFmtId="9" fontId="6" fillId="0" borderId="0" xfId="0" applyNumberFormat="1" applyFont="1" applyFill="1" applyAlignment="1" applyProtection="1">
      <alignment horizontal="left"/>
      <protection hidden="1"/>
    </xf>
    <xf numFmtId="9" fontId="3" fillId="0" borderId="0" xfId="0" applyNumberFormat="1" applyFont="1" applyFill="1" applyBorder="1" applyAlignment="1" applyProtection="1">
      <alignment horizontal="left"/>
      <protection locked="0" hidden="1"/>
    </xf>
    <xf numFmtId="0" fontId="7" fillId="0" borderId="0" xfId="0" applyFont="1" applyFill="1" applyAlignment="1" applyProtection="1">
      <alignment horizontal="left" vertical="top"/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topLeftCell="A9" zoomScaleNormal="100" zoomScaleSheetLayoutView="100" workbookViewId="0">
      <pane ySplit="1350" topLeftCell="A164" activePane="bottomLeft"/>
      <selection activeCell="E1" sqref="E1:G65536"/>
      <selection pane="bottomLeft" activeCell="D15" sqref="D15"/>
    </sheetView>
  </sheetViews>
  <sheetFormatPr defaultRowHeight="15.75"/>
  <cols>
    <col min="1" max="1" width="7.7109375" style="12" customWidth="1"/>
    <col min="2" max="2" width="8.7109375" style="190" customWidth="1"/>
    <col min="3" max="3" width="8.7109375" style="191" customWidth="1"/>
    <col min="4" max="4" width="99.140625" style="19" customWidth="1"/>
    <col min="5" max="7" width="25.7109375" style="19" customWidth="1"/>
    <col min="8" max="8" width="0.42578125" style="19" hidden="1" customWidth="1"/>
    <col min="9" max="9" width="11.140625" style="19" customWidth="1"/>
    <col min="10" max="10" width="11.28515625" style="19" bestFit="1" customWidth="1"/>
    <col min="11" max="16384" width="9.140625" style="19"/>
  </cols>
  <sheetData>
    <row r="1" spans="1:10" s="5" customFormat="1" ht="17.25" customHeight="1">
      <c r="A1" s="1"/>
      <c r="B1" s="2"/>
      <c r="C1" s="3"/>
      <c r="D1" s="4"/>
      <c r="E1" s="246" t="s">
        <v>0</v>
      </c>
      <c r="F1" s="246"/>
      <c r="G1" s="246"/>
    </row>
    <row r="2" spans="1:10" s="5" customFormat="1" ht="15" customHeight="1">
      <c r="A2" s="1"/>
      <c r="B2" s="2"/>
      <c r="C2" s="3"/>
      <c r="D2" s="6"/>
      <c r="E2" s="247" t="s">
        <v>1</v>
      </c>
      <c r="F2" s="247"/>
      <c r="G2" s="247"/>
    </row>
    <row r="3" spans="1:10" s="5" customFormat="1">
      <c r="A3" s="1"/>
      <c r="B3" s="2"/>
      <c r="C3" s="3"/>
      <c r="D3" s="7"/>
      <c r="E3" s="248" t="s">
        <v>2</v>
      </c>
      <c r="F3" s="248"/>
      <c r="G3" s="248"/>
      <c r="H3" s="8"/>
    </row>
    <row r="4" spans="1:10" s="5" customFormat="1">
      <c r="A4" s="1"/>
      <c r="B4" s="2"/>
      <c r="C4" s="3"/>
      <c r="E4" s="248" t="s">
        <v>3</v>
      </c>
      <c r="F4" s="248"/>
      <c r="G4" s="248"/>
      <c r="H4" s="8"/>
    </row>
    <row r="5" spans="1:10" s="5" customFormat="1" ht="6" customHeight="1">
      <c r="A5" s="1"/>
      <c r="B5" s="2"/>
      <c r="C5" s="3"/>
      <c r="E5" s="9"/>
      <c r="F5" s="9"/>
      <c r="G5" s="9"/>
      <c r="H5" s="8"/>
    </row>
    <row r="6" spans="1:10" s="11" customFormat="1" ht="16.5">
      <c r="A6" s="249" t="s">
        <v>4</v>
      </c>
      <c r="B6" s="249"/>
      <c r="C6" s="249"/>
      <c r="D6" s="249"/>
      <c r="E6" s="249"/>
      <c r="F6" s="249"/>
      <c r="G6" s="249"/>
      <c r="H6" s="10"/>
    </row>
    <row r="7" spans="1:10" ht="15" customHeight="1" thickBot="1">
      <c r="B7" s="13"/>
      <c r="C7" s="14"/>
      <c r="D7" s="15"/>
      <c r="E7" s="16"/>
      <c r="F7" s="16"/>
      <c r="G7" s="17"/>
      <c r="H7" s="18"/>
    </row>
    <row r="8" spans="1:10" ht="18.75" customHeight="1">
      <c r="A8" s="250" t="s">
        <v>5</v>
      </c>
      <c r="B8" s="253" t="s">
        <v>6</v>
      </c>
      <c r="C8" s="253" t="s">
        <v>7</v>
      </c>
      <c r="D8" s="253" t="s">
        <v>8</v>
      </c>
      <c r="E8" s="256" t="s">
        <v>9</v>
      </c>
      <c r="F8" s="238" t="s">
        <v>10</v>
      </c>
      <c r="G8" s="239"/>
      <c r="H8" s="18"/>
    </row>
    <row r="9" spans="1:10" ht="12.75" customHeight="1">
      <c r="A9" s="251"/>
      <c r="B9" s="254"/>
      <c r="C9" s="254"/>
      <c r="D9" s="254"/>
      <c r="E9" s="257"/>
      <c r="F9" s="240" t="s">
        <v>11</v>
      </c>
      <c r="G9" s="242" t="s">
        <v>12</v>
      </c>
      <c r="H9" s="18"/>
    </row>
    <row r="10" spans="1:10" ht="26.25" customHeight="1" thickBot="1">
      <c r="A10" s="252"/>
      <c r="B10" s="255"/>
      <c r="C10" s="255"/>
      <c r="D10" s="255"/>
      <c r="E10" s="241"/>
      <c r="F10" s="241"/>
      <c r="G10" s="243"/>
      <c r="H10" s="18"/>
      <c r="I10" s="20"/>
    </row>
    <row r="11" spans="1:10" ht="15.75" customHeight="1" thickBot="1">
      <c r="A11" s="21">
        <v>1</v>
      </c>
      <c r="B11" s="22" t="s">
        <v>13</v>
      </c>
      <c r="C11" s="23" t="s">
        <v>14</v>
      </c>
      <c r="D11" s="24" t="s">
        <v>15</v>
      </c>
      <c r="E11" s="25" t="s">
        <v>16</v>
      </c>
      <c r="F11" s="25" t="s">
        <v>17</v>
      </c>
      <c r="G11" s="26" t="s">
        <v>18</v>
      </c>
      <c r="H11" s="18"/>
    </row>
    <row r="12" spans="1:10" s="28" customFormat="1" ht="21" customHeight="1">
      <c r="A12" s="195" t="s">
        <v>19</v>
      </c>
      <c r="B12" s="196"/>
      <c r="C12" s="196"/>
      <c r="D12" s="196"/>
      <c r="E12" s="196"/>
      <c r="F12" s="196"/>
      <c r="G12" s="197"/>
      <c r="H12" s="27"/>
    </row>
    <row r="13" spans="1:10" s="36" customFormat="1" ht="21" customHeight="1">
      <c r="A13" s="29" t="s">
        <v>20</v>
      </c>
      <c r="B13" s="30"/>
      <c r="C13" s="31"/>
      <c r="D13" s="32" t="s">
        <v>21</v>
      </c>
      <c r="E13" s="33">
        <f>F13+G13</f>
        <v>4013513</v>
      </c>
      <c r="F13" s="33">
        <f>F14+F17</f>
        <v>2015000</v>
      </c>
      <c r="G13" s="34">
        <f>G14+G17</f>
        <v>1998513</v>
      </c>
      <c r="H13" s="35" t="s">
        <v>22</v>
      </c>
    </row>
    <row r="14" spans="1:10" s="43" customFormat="1" ht="20.25" customHeight="1" thickBot="1">
      <c r="A14" s="244"/>
      <c r="B14" s="210" t="s">
        <v>23</v>
      </c>
      <c r="C14" s="37"/>
      <c r="D14" s="38" t="s">
        <v>24</v>
      </c>
      <c r="E14" s="39">
        <f>E15+E16</f>
        <v>1760000</v>
      </c>
      <c r="F14" s="39">
        <f>F15+F16</f>
        <v>1760000</v>
      </c>
      <c r="G14" s="40">
        <f>G15+G16</f>
        <v>0</v>
      </c>
      <c r="H14" s="41"/>
      <c r="I14" s="42"/>
    </row>
    <row r="15" spans="1:10" s="43" customFormat="1" ht="42" customHeight="1" thickBot="1">
      <c r="A15" s="233"/>
      <c r="B15" s="211"/>
      <c r="C15" s="44" t="s">
        <v>25</v>
      </c>
      <c r="D15" s="45" t="s">
        <v>26</v>
      </c>
      <c r="E15" s="46">
        <f>F15+G15</f>
        <v>1748000</v>
      </c>
      <c r="F15" s="46">
        <v>1748000</v>
      </c>
      <c r="G15" s="47">
        <v>0</v>
      </c>
      <c r="H15" s="48"/>
      <c r="I15" s="42"/>
      <c r="J15" s="42"/>
    </row>
    <row r="16" spans="1:10" s="43" customFormat="1" ht="21.75" customHeight="1" thickBot="1">
      <c r="A16" s="233"/>
      <c r="B16" s="211"/>
      <c r="C16" s="44" t="s">
        <v>27</v>
      </c>
      <c r="D16" s="45" t="s">
        <v>28</v>
      </c>
      <c r="E16" s="46">
        <f>F16+G16</f>
        <v>12000</v>
      </c>
      <c r="F16" s="46">
        <v>12000</v>
      </c>
      <c r="G16" s="47">
        <v>0</v>
      </c>
      <c r="H16" s="48"/>
      <c r="I16" s="42"/>
      <c r="J16" s="42"/>
    </row>
    <row r="17" spans="1:9" s="52" customFormat="1" ht="23.25" customHeight="1" thickBot="1">
      <c r="A17" s="233"/>
      <c r="B17" s="49" t="s">
        <v>29</v>
      </c>
      <c r="C17" s="50"/>
      <c r="D17" s="38" t="s">
        <v>30</v>
      </c>
      <c r="E17" s="39">
        <f>E18+E19+E20+E21+E22+E23+E24</f>
        <v>2253513</v>
      </c>
      <c r="F17" s="39">
        <f>F18+F19+F20+F21+F22+F23+F24</f>
        <v>255000</v>
      </c>
      <c r="G17" s="40">
        <f>G18+G19+G20+G21+G22+G23+G24</f>
        <v>1998513</v>
      </c>
      <c r="H17" s="51" t="s">
        <v>22</v>
      </c>
      <c r="I17" s="42"/>
    </row>
    <row r="18" spans="1:9" s="56" customFormat="1" ht="27" customHeight="1" thickBot="1">
      <c r="A18" s="233"/>
      <c r="B18" s="219"/>
      <c r="C18" s="44" t="s">
        <v>31</v>
      </c>
      <c r="D18" s="45" t="s">
        <v>32</v>
      </c>
      <c r="E18" s="53">
        <f t="shared" ref="E18:E24" si="0">F18+G18</f>
        <v>100000</v>
      </c>
      <c r="F18" s="53">
        <v>100000</v>
      </c>
      <c r="G18" s="54">
        <v>0</v>
      </c>
      <c r="H18" s="55"/>
    </row>
    <row r="19" spans="1:9" s="56" customFormat="1" ht="31.5" customHeight="1" thickBot="1">
      <c r="A19" s="233"/>
      <c r="B19" s="215"/>
      <c r="C19" s="44" t="s">
        <v>33</v>
      </c>
      <c r="D19" s="45" t="s">
        <v>34</v>
      </c>
      <c r="E19" s="53">
        <f t="shared" si="0"/>
        <v>40000</v>
      </c>
      <c r="F19" s="53">
        <v>40000</v>
      </c>
      <c r="G19" s="54">
        <v>0</v>
      </c>
      <c r="H19" s="55"/>
    </row>
    <row r="20" spans="1:9" s="56" customFormat="1" ht="21" customHeight="1" thickBot="1">
      <c r="A20" s="233"/>
      <c r="B20" s="215"/>
      <c r="C20" s="44" t="s">
        <v>35</v>
      </c>
      <c r="D20" s="45" t="s">
        <v>36</v>
      </c>
      <c r="E20" s="53">
        <f t="shared" si="0"/>
        <v>5000</v>
      </c>
      <c r="F20" s="53">
        <v>5000</v>
      </c>
      <c r="G20" s="54">
        <v>0</v>
      </c>
      <c r="H20" s="55"/>
    </row>
    <row r="21" spans="1:9" s="56" customFormat="1" ht="41.25" customHeight="1">
      <c r="A21" s="245"/>
      <c r="B21" s="210"/>
      <c r="C21" s="44" t="s">
        <v>25</v>
      </c>
      <c r="D21" s="45" t="s">
        <v>37</v>
      </c>
      <c r="E21" s="53">
        <f t="shared" si="0"/>
        <v>100000</v>
      </c>
      <c r="F21" s="53">
        <v>100000</v>
      </c>
      <c r="G21" s="54">
        <v>0</v>
      </c>
      <c r="H21" s="55"/>
      <c r="I21" s="57"/>
    </row>
    <row r="22" spans="1:9" s="56" customFormat="1" ht="32.25" customHeight="1" thickBot="1">
      <c r="A22" s="232"/>
      <c r="B22" s="219"/>
      <c r="C22" s="44" t="s">
        <v>38</v>
      </c>
      <c r="D22" s="45" t="s">
        <v>39</v>
      </c>
      <c r="E22" s="53">
        <f t="shared" si="0"/>
        <v>28513</v>
      </c>
      <c r="F22" s="53">
        <v>0</v>
      </c>
      <c r="G22" s="54">
        <v>28513</v>
      </c>
      <c r="H22" s="55"/>
    </row>
    <row r="23" spans="1:9" s="56" customFormat="1" ht="25.5" customHeight="1" thickBot="1">
      <c r="A23" s="233"/>
      <c r="B23" s="215"/>
      <c r="C23" s="44" t="s">
        <v>40</v>
      </c>
      <c r="D23" s="45" t="s">
        <v>41</v>
      </c>
      <c r="E23" s="53">
        <f t="shared" si="0"/>
        <v>1970000</v>
      </c>
      <c r="F23" s="53">
        <v>0</v>
      </c>
      <c r="G23" s="54">
        <f>1830000+140000</f>
        <v>1970000</v>
      </c>
      <c r="H23" s="55"/>
    </row>
    <row r="24" spans="1:9" s="56" customFormat="1" ht="22.5" customHeight="1">
      <c r="A24" s="234"/>
      <c r="B24" s="215"/>
      <c r="C24" s="44" t="s">
        <v>27</v>
      </c>
      <c r="D24" s="45" t="s">
        <v>28</v>
      </c>
      <c r="E24" s="53">
        <f t="shared" si="0"/>
        <v>10000</v>
      </c>
      <c r="F24" s="53">
        <v>10000</v>
      </c>
      <c r="G24" s="54">
        <v>0</v>
      </c>
      <c r="H24" s="55"/>
    </row>
    <row r="25" spans="1:9" s="56" customFormat="1" ht="20.25" customHeight="1">
      <c r="A25" s="29" t="s">
        <v>42</v>
      </c>
      <c r="B25" s="58"/>
      <c r="C25" s="31"/>
      <c r="D25" s="32" t="s">
        <v>43</v>
      </c>
      <c r="E25" s="59">
        <f>E26+E28</f>
        <v>207273.76</v>
      </c>
      <c r="F25" s="59">
        <f>F26+F28</f>
        <v>125100</v>
      </c>
      <c r="G25" s="60">
        <f>G26+G28</f>
        <v>82173.759999999995</v>
      </c>
      <c r="H25" s="55"/>
    </row>
    <row r="26" spans="1:9" s="56" customFormat="1" ht="20.25" customHeight="1">
      <c r="A26" s="235"/>
      <c r="B26" s="215" t="s">
        <v>44</v>
      </c>
      <c r="C26" s="61"/>
      <c r="D26" s="62" t="s">
        <v>45</v>
      </c>
      <c r="E26" s="63">
        <f>E27</f>
        <v>100</v>
      </c>
      <c r="F26" s="63">
        <f>F27</f>
        <v>100</v>
      </c>
      <c r="G26" s="64">
        <f>G27</f>
        <v>0</v>
      </c>
      <c r="H26" s="55"/>
      <c r="I26" s="42"/>
    </row>
    <row r="27" spans="1:9" s="56" customFormat="1" ht="37.5" customHeight="1">
      <c r="A27" s="236"/>
      <c r="B27" s="215"/>
      <c r="C27" s="44" t="s">
        <v>46</v>
      </c>
      <c r="D27" s="65" t="s">
        <v>47</v>
      </c>
      <c r="E27" s="66">
        <f>F27</f>
        <v>100</v>
      </c>
      <c r="F27" s="66">
        <v>100</v>
      </c>
      <c r="G27" s="67">
        <v>0</v>
      </c>
      <c r="H27" s="55"/>
    </row>
    <row r="28" spans="1:9" s="56" customFormat="1" ht="24" customHeight="1">
      <c r="A28" s="236"/>
      <c r="B28" s="215" t="s">
        <v>48</v>
      </c>
      <c r="C28" s="61"/>
      <c r="D28" s="38" t="s">
        <v>49</v>
      </c>
      <c r="E28" s="63">
        <f>E29+E30+E31+E32</f>
        <v>207173.76000000001</v>
      </c>
      <c r="F28" s="63">
        <f>F29+F30+F31+F32</f>
        <v>125000</v>
      </c>
      <c r="G28" s="63">
        <f>G29+G30+G31+G32</f>
        <v>82173.759999999995</v>
      </c>
      <c r="H28" s="55"/>
      <c r="I28" s="42"/>
    </row>
    <row r="29" spans="1:9" s="56" customFormat="1" ht="20.25" customHeight="1">
      <c r="A29" s="236"/>
      <c r="B29" s="215"/>
      <c r="C29" s="44" t="s">
        <v>50</v>
      </c>
      <c r="D29" s="45" t="s">
        <v>51</v>
      </c>
      <c r="E29" s="66">
        <f>F29+G29</f>
        <v>5000</v>
      </c>
      <c r="F29" s="66">
        <v>5000</v>
      </c>
      <c r="G29" s="67">
        <v>0</v>
      </c>
      <c r="H29" s="55"/>
    </row>
    <row r="30" spans="1:9" s="56" customFormat="1" ht="20.25" customHeight="1">
      <c r="A30" s="236"/>
      <c r="B30" s="215"/>
      <c r="C30" s="44" t="s">
        <v>27</v>
      </c>
      <c r="D30" s="45" t="s">
        <v>28</v>
      </c>
      <c r="E30" s="66">
        <f>F30+G30</f>
        <v>110000</v>
      </c>
      <c r="F30" s="66">
        <v>110000</v>
      </c>
      <c r="G30" s="67">
        <v>0</v>
      </c>
      <c r="H30" s="55"/>
    </row>
    <row r="31" spans="1:9" s="56" customFormat="1" ht="20.25" customHeight="1">
      <c r="A31" s="236"/>
      <c r="B31" s="215"/>
      <c r="C31" s="44" t="s">
        <v>52</v>
      </c>
      <c r="D31" s="45" t="s">
        <v>53</v>
      </c>
      <c r="E31" s="66">
        <f>F31+G31</f>
        <v>10000</v>
      </c>
      <c r="F31" s="53">
        <v>10000</v>
      </c>
      <c r="G31" s="54">
        <v>0</v>
      </c>
      <c r="H31" s="55"/>
    </row>
    <row r="32" spans="1:9" s="56" customFormat="1" ht="36" customHeight="1">
      <c r="A32" s="237"/>
      <c r="B32" s="215"/>
      <c r="C32" s="44" t="s">
        <v>54</v>
      </c>
      <c r="D32" s="65" t="s">
        <v>55</v>
      </c>
      <c r="E32" s="66">
        <f>F32+G32</f>
        <v>82173.759999999995</v>
      </c>
      <c r="F32" s="53">
        <v>0</v>
      </c>
      <c r="G32" s="54">
        <v>82173.759999999995</v>
      </c>
      <c r="H32" s="55"/>
    </row>
    <row r="33" spans="1:10" s="69" customFormat="1" ht="15" customHeight="1">
      <c r="A33" s="230">
        <v>754</v>
      </c>
      <c r="B33" s="226"/>
      <c r="C33" s="227" t="s">
        <v>22</v>
      </c>
      <c r="D33" s="222" t="s">
        <v>56</v>
      </c>
      <c r="E33" s="223">
        <f>E35</f>
        <v>15000</v>
      </c>
      <c r="F33" s="223">
        <f>F35</f>
        <v>15000</v>
      </c>
      <c r="G33" s="228">
        <f>G35</f>
        <v>0</v>
      </c>
      <c r="H33" s="68"/>
    </row>
    <row r="34" spans="1:10" s="43" customFormat="1" ht="18" customHeight="1">
      <c r="A34" s="231"/>
      <c r="B34" s="226"/>
      <c r="C34" s="227"/>
      <c r="D34" s="222"/>
      <c r="E34" s="223"/>
      <c r="F34" s="223"/>
      <c r="G34" s="228"/>
      <c r="H34" s="48" t="s">
        <v>22</v>
      </c>
    </row>
    <row r="35" spans="1:10" s="52" customFormat="1" ht="23.25" customHeight="1">
      <c r="A35" s="203"/>
      <c r="B35" s="70" t="s">
        <v>57</v>
      </c>
      <c r="C35" s="50"/>
      <c r="D35" s="38" t="s">
        <v>58</v>
      </c>
      <c r="E35" s="39">
        <f>E36</f>
        <v>15000</v>
      </c>
      <c r="F35" s="39">
        <f>F36</f>
        <v>15000</v>
      </c>
      <c r="G35" s="40">
        <f>G36</f>
        <v>0</v>
      </c>
      <c r="H35" s="51" t="s">
        <v>22</v>
      </c>
      <c r="I35" s="42"/>
    </row>
    <row r="36" spans="1:10" s="56" customFormat="1" ht="26.25" customHeight="1">
      <c r="A36" s="207"/>
      <c r="B36" s="70"/>
      <c r="C36" s="44" t="s">
        <v>59</v>
      </c>
      <c r="D36" s="45" t="s">
        <v>60</v>
      </c>
      <c r="E36" s="53">
        <f>F36+G36</f>
        <v>15000</v>
      </c>
      <c r="F36" s="53">
        <v>15000</v>
      </c>
      <c r="G36" s="54">
        <v>0</v>
      </c>
      <c r="H36" s="55"/>
    </row>
    <row r="37" spans="1:10" s="56" customFormat="1" ht="76.5" customHeight="1">
      <c r="A37" s="71">
        <v>756</v>
      </c>
      <c r="B37" s="72"/>
      <c r="C37" s="73"/>
      <c r="D37" s="73" t="s">
        <v>61</v>
      </c>
      <c r="E37" s="74">
        <f>E38+E41+E50+E60+E64</f>
        <v>28069453</v>
      </c>
      <c r="F37" s="74">
        <f>F38+F41+F50+F60+F64</f>
        <v>28069453</v>
      </c>
      <c r="G37" s="75">
        <f>G38+G41+G50+G60+G64</f>
        <v>0</v>
      </c>
      <c r="H37" s="55"/>
    </row>
    <row r="38" spans="1:10" s="52" customFormat="1" ht="19.5" customHeight="1">
      <c r="A38" s="76"/>
      <c r="B38" s="70" t="s">
        <v>62</v>
      </c>
      <c r="C38" s="50"/>
      <c r="D38" s="38" t="s">
        <v>63</v>
      </c>
      <c r="E38" s="39">
        <f>E39+E40</f>
        <v>60100</v>
      </c>
      <c r="F38" s="39">
        <f>F39+F40</f>
        <v>60100</v>
      </c>
      <c r="G38" s="40">
        <f>G39+G40</f>
        <v>0</v>
      </c>
      <c r="H38" s="51" t="s">
        <v>22</v>
      </c>
      <c r="I38" s="42"/>
    </row>
    <row r="39" spans="1:10" s="56" customFormat="1" ht="19.5" customHeight="1">
      <c r="A39" s="77"/>
      <c r="B39" s="215"/>
      <c r="C39" s="44" t="s">
        <v>64</v>
      </c>
      <c r="D39" s="45" t="s">
        <v>65</v>
      </c>
      <c r="E39" s="53">
        <v>60000</v>
      </c>
      <c r="F39" s="53">
        <v>60000</v>
      </c>
      <c r="G39" s="54">
        <v>0</v>
      </c>
      <c r="H39" s="55"/>
    </row>
    <row r="40" spans="1:10" s="56" customFormat="1" ht="18.75" customHeight="1">
      <c r="A40" s="77"/>
      <c r="B40" s="215"/>
      <c r="C40" s="44" t="s">
        <v>66</v>
      </c>
      <c r="D40" s="45" t="s">
        <v>67</v>
      </c>
      <c r="E40" s="53">
        <f>F40+G40</f>
        <v>100</v>
      </c>
      <c r="F40" s="53">
        <v>100</v>
      </c>
      <c r="G40" s="54">
        <v>0</v>
      </c>
      <c r="H40" s="55"/>
    </row>
    <row r="41" spans="1:10" s="56" customFormat="1" ht="35.25" customHeight="1">
      <c r="A41" s="77"/>
      <c r="B41" s="210" t="s">
        <v>68</v>
      </c>
      <c r="C41" s="44"/>
      <c r="D41" s="38" t="s">
        <v>69</v>
      </c>
      <c r="E41" s="78">
        <f>SUM(E42:E49)</f>
        <v>6333016</v>
      </c>
      <c r="F41" s="78">
        <f>SUM(F42:F49)</f>
        <v>6333016</v>
      </c>
      <c r="G41" s="79">
        <f>SUM(G42:G49)</f>
        <v>0</v>
      </c>
      <c r="H41" s="55"/>
      <c r="I41" s="42"/>
    </row>
    <row r="42" spans="1:10" s="56" customFormat="1" ht="19.5" customHeight="1">
      <c r="A42" s="77"/>
      <c r="B42" s="211"/>
      <c r="C42" s="44" t="s">
        <v>70</v>
      </c>
      <c r="D42" s="45" t="s">
        <v>71</v>
      </c>
      <c r="E42" s="53">
        <f t="shared" ref="E42:E49" si="1">F42+G42</f>
        <v>6003016</v>
      </c>
      <c r="F42" s="53">
        <f>5953016+50000</f>
        <v>6003016</v>
      </c>
      <c r="G42" s="54">
        <v>0</v>
      </c>
      <c r="H42" s="55"/>
      <c r="I42" s="80"/>
      <c r="J42" s="80"/>
    </row>
    <row r="43" spans="1:10" s="56" customFormat="1" ht="19.5" customHeight="1">
      <c r="A43" s="77"/>
      <c r="B43" s="211"/>
      <c r="C43" s="44" t="s">
        <v>72</v>
      </c>
      <c r="D43" s="45" t="s">
        <v>73</v>
      </c>
      <c r="E43" s="53">
        <f t="shared" si="1"/>
        <v>50000</v>
      </c>
      <c r="F43" s="53">
        <v>50000</v>
      </c>
      <c r="G43" s="54">
        <v>0</v>
      </c>
      <c r="H43" s="55"/>
    </row>
    <row r="44" spans="1:10" s="56" customFormat="1" ht="19.5" customHeight="1">
      <c r="A44" s="81"/>
      <c r="B44" s="219"/>
      <c r="C44" s="44" t="s">
        <v>74</v>
      </c>
      <c r="D44" s="45" t="s">
        <v>75</v>
      </c>
      <c r="E44" s="53">
        <f t="shared" si="1"/>
        <v>5000</v>
      </c>
      <c r="F44" s="53">
        <v>5000</v>
      </c>
      <c r="G44" s="54">
        <v>0</v>
      </c>
      <c r="H44" s="55"/>
    </row>
    <row r="45" spans="1:10" s="56" customFormat="1" ht="19.5" customHeight="1">
      <c r="A45" s="76"/>
      <c r="B45" s="49"/>
      <c r="C45" s="44" t="s">
        <v>76</v>
      </c>
      <c r="D45" s="45" t="s">
        <v>77</v>
      </c>
      <c r="E45" s="53">
        <f t="shared" si="1"/>
        <v>30000</v>
      </c>
      <c r="F45" s="53">
        <v>30000</v>
      </c>
      <c r="G45" s="54">
        <v>0</v>
      </c>
      <c r="H45" s="55"/>
    </row>
    <row r="46" spans="1:10" s="56" customFormat="1" ht="19.5" customHeight="1">
      <c r="A46" s="77"/>
      <c r="B46" s="82"/>
      <c r="C46" s="44" t="s">
        <v>78</v>
      </c>
      <c r="D46" s="45" t="s">
        <v>79</v>
      </c>
      <c r="E46" s="53">
        <f t="shared" si="1"/>
        <v>100000</v>
      </c>
      <c r="F46" s="53">
        <v>100000</v>
      </c>
      <c r="G46" s="54">
        <v>0</v>
      </c>
      <c r="H46" s="55"/>
    </row>
    <row r="47" spans="1:10" s="56" customFormat="1" ht="19.5" customHeight="1">
      <c r="A47" s="77"/>
      <c r="B47" s="82"/>
      <c r="C47" s="44" t="s">
        <v>35</v>
      </c>
      <c r="D47" s="45" t="s">
        <v>80</v>
      </c>
      <c r="E47" s="53">
        <f t="shared" si="1"/>
        <v>2000</v>
      </c>
      <c r="F47" s="53">
        <v>2000</v>
      </c>
      <c r="G47" s="54">
        <v>0</v>
      </c>
      <c r="H47" s="55"/>
    </row>
    <row r="48" spans="1:10" s="56" customFormat="1" ht="19.5" customHeight="1">
      <c r="A48" s="77"/>
      <c r="B48" s="82"/>
      <c r="C48" s="44" t="s">
        <v>66</v>
      </c>
      <c r="D48" s="45" t="s">
        <v>67</v>
      </c>
      <c r="E48" s="53">
        <f t="shared" si="1"/>
        <v>8000</v>
      </c>
      <c r="F48" s="53">
        <v>8000</v>
      </c>
      <c r="G48" s="54">
        <v>0</v>
      </c>
      <c r="H48" s="55"/>
    </row>
    <row r="49" spans="1:11" s="56" customFormat="1" ht="33" customHeight="1">
      <c r="A49" s="81"/>
      <c r="B49" s="83"/>
      <c r="C49" s="44" t="s">
        <v>81</v>
      </c>
      <c r="D49" s="45" t="s">
        <v>82</v>
      </c>
      <c r="E49" s="53">
        <f t="shared" si="1"/>
        <v>135000</v>
      </c>
      <c r="F49" s="53">
        <v>135000</v>
      </c>
      <c r="G49" s="54">
        <v>0</v>
      </c>
      <c r="H49" s="55"/>
    </row>
    <row r="50" spans="1:11" s="56" customFormat="1" ht="35.25" customHeight="1">
      <c r="A50" s="77"/>
      <c r="B50" s="215" t="s">
        <v>83</v>
      </c>
      <c r="C50" s="44"/>
      <c r="D50" s="38" t="s">
        <v>84</v>
      </c>
      <c r="E50" s="63">
        <f>E51+E52+E53+E54+E55+E56+E57+E58+E59</f>
        <v>5419202</v>
      </c>
      <c r="F50" s="63">
        <f>F51+F52+F53+F54+F55+F56+F57+F58+F59</f>
        <v>5419202</v>
      </c>
      <c r="G50" s="64">
        <f>G51+G52+G53+G54+G55+G56+G57+G58+G59</f>
        <v>0</v>
      </c>
      <c r="H50" s="55"/>
      <c r="I50" s="42"/>
    </row>
    <row r="51" spans="1:11" s="56" customFormat="1" ht="19.5" customHeight="1">
      <c r="A51" s="77"/>
      <c r="B51" s="215"/>
      <c r="C51" s="44" t="s">
        <v>70</v>
      </c>
      <c r="D51" s="45" t="s">
        <v>71</v>
      </c>
      <c r="E51" s="53">
        <f t="shared" ref="E51:E59" si="2">F51+G51</f>
        <v>4153997</v>
      </c>
      <c r="F51" s="53">
        <v>4153997</v>
      </c>
      <c r="G51" s="54">
        <v>0</v>
      </c>
      <c r="H51" s="55"/>
    </row>
    <row r="52" spans="1:11" s="56" customFormat="1" ht="19.5" customHeight="1">
      <c r="A52" s="77"/>
      <c r="B52" s="215"/>
      <c r="C52" s="44" t="s">
        <v>72</v>
      </c>
      <c r="D52" s="45" t="s">
        <v>73</v>
      </c>
      <c r="E52" s="53">
        <f t="shared" si="2"/>
        <v>189000</v>
      </c>
      <c r="F52" s="53">
        <v>189000</v>
      </c>
      <c r="G52" s="54">
        <v>0</v>
      </c>
      <c r="H52" s="55"/>
    </row>
    <row r="53" spans="1:11" s="56" customFormat="1" ht="19.5" customHeight="1">
      <c r="A53" s="77"/>
      <c r="B53" s="215"/>
      <c r="C53" s="44" t="s">
        <v>74</v>
      </c>
      <c r="D53" s="45" t="s">
        <v>75</v>
      </c>
      <c r="E53" s="53">
        <f t="shared" si="2"/>
        <v>1205</v>
      </c>
      <c r="F53" s="53">
        <v>1205</v>
      </c>
      <c r="G53" s="54">
        <v>0</v>
      </c>
      <c r="H53" s="55"/>
    </row>
    <row r="54" spans="1:11" s="56" customFormat="1" ht="19.5" customHeight="1">
      <c r="A54" s="77"/>
      <c r="B54" s="215"/>
      <c r="C54" s="44" t="s">
        <v>76</v>
      </c>
      <c r="D54" s="45" t="s">
        <v>77</v>
      </c>
      <c r="E54" s="53">
        <f t="shared" si="2"/>
        <v>170000</v>
      </c>
      <c r="F54" s="53">
        <v>170000</v>
      </c>
      <c r="G54" s="54">
        <v>0</v>
      </c>
      <c r="H54" s="55"/>
    </row>
    <row r="55" spans="1:11" s="56" customFormat="1" ht="19.5" customHeight="1">
      <c r="A55" s="77"/>
      <c r="B55" s="215"/>
      <c r="C55" s="44" t="s">
        <v>85</v>
      </c>
      <c r="D55" s="45" t="s">
        <v>86</v>
      </c>
      <c r="E55" s="53">
        <f t="shared" si="2"/>
        <v>150000</v>
      </c>
      <c r="F55" s="53">
        <v>150000</v>
      </c>
      <c r="G55" s="54">
        <v>0</v>
      </c>
      <c r="H55" s="55"/>
    </row>
    <row r="56" spans="1:11" s="56" customFormat="1" ht="19.5" customHeight="1">
      <c r="A56" s="77"/>
      <c r="B56" s="215"/>
      <c r="C56" s="44" t="s">
        <v>87</v>
      </c>
      <c r="D56" s="45" t="s">
        <v>88</v>
      </c>
      <c r="E56" s="53">
        <f t="shared" si="2"/>
        <v>5000</v>
      </c>
      <c r="F56" s="53">
        <v>5000</v>
      </c>
      <c r="G56" s="54"/>
      <c r="H56" s="55"/>
    </row>
    <row r="57" spans="1:11" s="56" customFormat="1" ht="19.5" customHeight="1">
      <c r="A57" s="77"/>
      <c r="B57" s="215"/>
      <c r="C57" s="44" t="s">
        <v>89</v>
      </c>
      <c r="D57" s="45" t="s">
        <v>90</v>
      </c>
      <c r="E57" s="53">
        <f t="shared" si="2"/>
        <v>100000</v>
      </c>
      <c r="F57" s="53">
        <v>100000</v>
      </c>
      <c r="G57" s="54">
        <v>0</v>
      </c>
      <c r="H57" s="55"/>
    </row>
    <row r="58" spans="1:11" s="56" customFormat="1" ht="19.5" customHeight="1">
      <c r="A58" s="77"/>
      <c r="B58" s="215"/>
      <c r="C58" s="44" t="s">
        <v>78</v>
      </c>
      <c r="D58" s="45" t="s">
        <v>79</v>
      </c>
      <c r="E58" s="53">
        <f t="shared" si="2"/>
        <v>600000</v>
      </c>
      <c r="F58" s="53">
        <v>600000</v>
      </c>
      <c r="G58" s="54">
        <v>0</v>
      </c>
      <c r="H58" s="55"/>
    </row>
    <row r="59" spans="1:11" s="56" customFormat="1" ht="19.5" customHeight="1">
      <c r="A59" s="81"/>
      <c r="B59" s="215"/>
      <c r="C59" s="44" t="s">
        <v>66</v>
      </c>
      <c r="D59" s="45" t="s">
        <v>67</v>
      </c>
      <c r="E59" s="53">
        <f t="shared" si="2"/>
        <v>50000</v>
      </c>
      <c r="F59" s="53">
        <v>50000</v>
      </c>
      <c r="G59" s="54">
        <v>0</v>
      </c>
      <c r="H59" s="55"/>
    </row>
    <row r="60" spans="1:11" s="52" customFormat="1" ht="21.75" customHeight="1">
      <c r="A60" s="77"/>
      <c r="B60" s="84" t="s">
        <v>91</v>
      </c>
      <c r="C60" s="50"/>
      <c r="D60" s="38" t="s">
        <v>92</v>
      </c>
      <c r="E60" s="39">
        <f>E61+E62+E63</f>
        <v>2031406</v>
      </c>
      <c r="F60" s="39">
        <f>F61+F62+F63</f>
        <v>2031406</v>
      </c>
      <c r="G60" s="40">
        <f>G61+G63</f>
        <v>0</v>
      </c>
      <c r="H60" s="51" t="s">
        <v>22</v>
      </c>
      <c r="I60" s="42"/>
      <c r="J60" s="43"/>
      <c r="K60" s="43"/>
    </row>
    <row r="61" spans="1:11" s="56" customFormat="1" ht="19.5" customHeight="1">
      <c r="A61" s="81"/>
      <c r="B61" s="85"/>
      <c r="C61" s="44" t="s">
        <v>93</v>
      </c>
      <c r="D61" s="45" t="s">
        <v>94</v>
      </c>
      <c r="E61" s="53">
        <f>F61+G61</f>
        <v>40000</v>
      </c>
      <c r="F61" s="53">
        <v>40000</v>
      </c>
      <c r="G61" s="54">
        <v>0</v>
      </c>
      <c r="H61" s="55"/>
    </row>
    <row r="62" spans="1:11" s="56" customFormat="1" ht="19.5" customHeight="1">
      <c r="A62" s="77"/>
      <c r="B62" s="82"/>
      <c r="C62" s="44" t="s">
        <v>33</v>
      </c>
      <c r="D62" s="45" t="s">
        <v>95</v>
      </c>
      <c r="E62" s="53">
        <f>F62+G62</f>
        <v>1881406</v>
      </c>
      <c r="F62" s="53">
        <v>1881406</v>
      </c>
      <c r="G62" s="54">
        <v>0</v>
      </c>
      <c r="H62" s="55"/>
    </row>
    <row r="63" spans="1:11" s="56" customFormat="1" ht="19.5" customHeight="1">
      <c r="A63" s="77"/>
      <c r="B63" s="83"/>
      <c r="C63" s="44" t="s">
        <v>35</v>
      </c>
      <c r="D63" s="45" t="s">
        <v>80</v>
      </c>
      <c r="E63" s="53">
        <f>F63+G63</f>
        <v>110000</v>
      </c>
      <c r="F63" s="53">
        <v>110000</v>
      </c>
      <c r="G63" s="54">
        <v>0</v>
      </c>
      <c r="H63" s="55"/>
    </row>
    <row r="64" spans="1:11" s="56" customFormat="1" ht="23.25" customHeight="1">
      <c r="A64" s="77"/>
      <c r="B64" s="215" t="s">
        <v>96</v>
      </c>
      <c r="C64" s="44"/>
      <c r="D64" s="38" t="s">
        <v>97</v>
      </c>
      <c r="E64" s="63">
        <f>E65+E66</f>
        <v>14225729</v>
      </c>
      <c r="F64" s="63">
        <f>F65+F66</f>
        <v>14225729</v>
      </c>
      <c r="G64" s="64">
        <f>G65+G66</f>
        <v>0</v>
      </c>
      <c r="H64" s="55"/>
      <c r="I64" s="42"/>
    </row>
    <row r="65" spans="1:11" s="56" customFormat="1" ht="18" customHeight="1">
      <c r="A65" s="77"/>
      <c r="B65" s="215"/>
      <c r="C65" s="44" t="s">
        <v>98</v>
      </c>
      <c r="D65" s="45" t="s">
        <v>99</v>
      </c>
      <c r="E65" s="53">
        <f>F65+G65</f>
        <v>13765729</v>
      </c>
      <c r="F65" s="53">
        <v>13765729</v>
      </c>
      <c r="G65" s="54">
        <v>0</v>
      </c>
      <c r="H65" s="55"/>
    </row>
    <row r="66" spans="1:11" s="56" customFormat="1" ht="18" customHeight="1">
      <c r="A66" s="81"/>
      <c r="B66" s="215"/>
      <c r="C66" s="44" t="s">
        <v>100</v>
      </c>
      <c r="D66" s="45" t="s">
        <v>101</v>
      </c>
      <c r="E66" s="53">
        <f>F66+G66</f>
        <v>460000</v>
      </c>
      <c r="F66" s="53">
        <v>460000</v>
      </c>
      <c r="G66" s="54">
        <v>0</v>
      </c>
      <c r="H66" s="55"/>
    </row>
    <row r="67" spans="1:11" s="69" customFormat="1" ht="12.75" customHeight="1">
      <c r="A67" s="230">
        <v>758</v>
      </c>
      <c r="B67" s="226" t="s">
        <v>22</v>
      </c>
      <c r="C67" s="227"/>
      <c r="D67" s="222" t="s">
        <v>102</v>
      </c>
      <c r="E67" s="223">
        <f>E69+E71</f>
        <v>7547003</v>
      </c>
      <c r="F67" s="223">
        <f>F69+F71</f>
        <v>7547003</v>
      </c>
      <c r="G67" s="228">
        <f>G69+G71</f>
        <v>0</v>
      </c>
      <c r="H67" s="68"/>
      <c r="I67" s="86"/>
      <c r="J67" s="86"/>
      <c r="K67" s="86"/>
    </row>
    <row r="68" spans="1:11" s="89" customFormat="1" ht="21" customHeight="1">
      <c r="A68" s="231"/>
      <c r="B68" s="226"/>
      <c r="C68" s="227"/>
      <c r="D68" s="222"/>
      <c r="E68" s="223"/>
      <c r="F68" s="223"/>
      <c r="G68" s="228"/>
      <c r="H68" s="87" t="s">
        <v>22</v>
      </c>
      <c r="I68" s="88"/>
      <c r="J68" s="88"/>
      <c r="K68" s="88"/>
    </row>
    <row r="69" spans="1:11" s="52" customFormat="1" ht="18.75" customHeight="1">
      <c r="A69" s="208"/>
      <c r="B69" s="215" t="s">
        <v>103</v>
      </c>
      <c r="C69" s="50"/>
      <c r="D69" s="38" t="s">
        <v>104</v>
      </c>
      <c r="E69" s="39">
        <f>E70</f>
        <v>7499110</v>
      </c>
      <c r="F69" s="39">
        <f>F70</f>
        <v>7499110</v>
      </c>
      <c r="G69" s="40">
        <f>G70</f>
        <v>0</v>
      </c>
      <c r="H69" s="90"/>
      <c r="I69" s="42"/>
      <c r="J69" s="43"/>
      <c r="K69" s="43"/>
    </row>
    <row r="70" spans="1:11" s="56" customFormat="1" ht="20.25" customHeight="1">
      <c r="A70" s="209"/>
      <c r="B70" s="215"/>
      <c r="C70" s="44" t="s">
        <v>105</v>
      </c>
      <c r="D70" s="45" t="s">
        <v>106</v>
      </c>
      <c r="E70" s="53">
        <f>F70+G70</f>
        <v>7499110</v>
      </c>
      <c r="F70" s="53">
        <v>7499110</v>
      </c>
      <c r="G70" s="54">
        <v>0</v>
      </c>
      <c r="H70" s="55"/>
      <c r="I70" s="91"/>
    </row>
    <row r="71" spans="1:11" s="56" customFormat="1" ht="18" customHeight="1">
      <c r="A71" s="209"/>
      <c r="B71" s="70" t="s">
        <v>107</v>
      </c>
      <c r="C71" s="61"/>
      <c r="D71" s="38" t="s">
        <v>108</v>
      </c>
      <c r="E71" s="63">
        <f>E72</f>
        <v>47893</v>
      </c>
      <c r="F71" s="63">
        <f>F72</f>
        <v>47893</v>
      </c>
      <c r="G71" s="64">
        <f>G72</f>
        <v>0</v>
      </c>
      <c r="H71" s="55"/>
      <c r="I71" s="42"/>
    </row>
    <row r="72" spans="1:11" s="56" customFormat="1" ht="20.25" customHeight="1">
      <c r="A72" s="229"/>
      <c r="B72" s="70"/>
      <c r="C72" s="44" t="s">
        <v>105</v>
      </c>
      <c r="D72" s="45" t="s">
        <v>106</v>
      </c>
      <c r="E72" s="66">
        <f>F72+G72</f>
        <v>47893</v>
      </c>
      <c r="F72" s="53">
        <v>47893</v>
      </c>
      <c r="G72" s="54">
        <v>0</v>
      </c>
      <c r="H72" s="55"/>
      <c r="I72" s="43"/>
    </row>
    <row r="73" spans="1:11" s="89" customFormat="1" ht="21" customHeight="1">
      <c r="A73" s="71">
        <v>801</v>
      </c>
      <c r="B73" s="92"/>
      <c r="C73" s="93"/>
      <c r="D73" s="73" t="s">
        <v>109</v>
      </c>
      <c r="E73" s="94">
        <f>E74+E79+E81+E87+E92</f>
        <v>1076038</v>
      </c>
      <c r="F73" s="94">
        <f>F74+F79+F81+F87+F92</f>
        <v>1076038</v>
      </c>
      <c r="G73" s="95">
        <f>G74+G81+G87+G92</f>
        <v>0</v>
      </c>
      <c r="H73" s="96"/>
      <c r="I73" s="88"/>
      <c r="J73" s="88"/>
      <c r="K73" s="88"/>
    </row>
    <row r="74" spans="1:11" s="56" customFormat="1" ht="17.25" customHeight="1">
      <c r="A74" s="76"/>
      <c r="B74" s="97" t="s">
        <v>110</v>
      </c>
      <c r="C74" s="98"/>
      <c r="D74" s="38" t="s">
        <v>111</v>
      </c>
      <c r="E74" s="63">
        <f>SUM(E75:E78)</f>
        <v>57750</v>
      </c>
      <c r="F74" s="63">
        <f>SUM(F75:F78)</f>
        <v>57750</v>
      </c>
      <c r="G74" s="64">
        <f>SUM(G75:G78)</f>
        <v>0</v>
      </c>
      <c r="H74" s="55"/>
      <c r="I74" s="42"/>
    </row>
    <row r="75" spans="1:11" s="56" customFormat="1" ht="18" customHeight="1">
      <c r="A75" s="77"/>
      <c r="B75" s="82"/>
      <c r="C75" s="44" t="s">
        <v>35</v>
      </c>
      <c r="D75" s="45" t="s">
        <v>80</v>
      </c>
      <c r="E75" s="66">
        <f>F75+G75</f>
        <v>400</v>
      </c>
      <c r="F75" s="66">
        <v>400</v>
      </c>
      <c r="G75" s="67">
        <v>0</v>
      </c>
      <c r="H75" s="55"/>
      <c r="I75" s="43"/>
    </row>
    <row r="76" spans="1:11" s="56" customFormat="1" ht="44.25" customHeight="1">
      <c r="A76" s="77"/>
      <c r="B76" s="82"/>
      <c r="C76" s="44" t="s">
        <v>25</v>
      </c>
      <c r="D76" s="45" t="s">
        <v>37</v>
      </c>
      <c r="E76" s="66">
        <f>F76+G76</f>
        <v>53100</v>
      </c>
      <c r="F76" s="66">
        <v>53100</v>
      </c>
      <c r="G76" s="67">
        <v>0</v>
      </c>
      <c r="H76" s="55"/>
      <c r="I76" s="99"/>
    </row>
    <row r="77" spans="1:11" s="56" customFormat="1" ht="18" customHeight="1">
      <c r="A77" s="77"/>
      <c r="B77" s="82"/>
      <c r="C77" s="44" t="s">
        <v>27</v>
      </c>
      <c r="D77" s="45" t="s">
        <v>28</v>
      </c>
      <c r="E77" s="66">
        <f>F77+G77</f>
        <v>4000</v>
      </c>
      <c r="F77" s="53">
        <v>4000</v>
      </c>
      <c r="G77" s="54">
        <v>0</v>
      </c>
      <c r="H77" s="55"/>
      <c r="I77" s="43"/>
    </row>
    <row r="78" spans="1:11" s="56" customFormat="1" ht="18" customHeight="1">
      <c r="A78" s="81"/>
      <c r="B78" s="83"/>
      <c r="C78" s="44" t="s">
        <v>52</v>
      </c>
      <c r="D78" s="45" t="s">
        <v>53</v>
      </c>
      <c r="E78" s="66">
        <f>F78+G78</f>
        <v>250</v>
      </c>
      <c r="F78" s="53">
        <v>250</v>
      </c>
      <c r="G78" s="54">
        <v>0</v>
      </c>
      <c r="H78" s="55"/>
      <c r="I78" s="43"/>
    </row>
    <row r="79" spans="1:11" s="56" customFormat="1" ht="18" customHeight="1">
      <c r="A79" s="77"/>
      <c r="B79" s="210" t="s">
        <v>112</v>
      </c>
      <c r="C79" s="44"/>
      <c r="D79" s="38" t="s">
        <v>113</v>
      </c>
      <c r="E79" s="63">
        <f>E80</f>
        <v>22200</v>
      </c>
      <c r="F79" s="63">
        <f>F80</f>
        <v>22200</v>
      </c>
      <c r="G79" s="64">
        <f>G80</f>
        <v>0</v>
      </c>
      <c r="H79" s="55"/>
      <c r="I79" s="43"/>
    </row>
    <row r="80" spans="1:11" s="56" customFormat="1" ht="18" customHeight="1">
      <c r="A80" s="77"/>
      <c r="B80" s="211"/>
      <c r="C80" s="44" t="s">
        <v>50</v>
      </c>
      <c r="D80" s="45" t="s">
        <v>114</v>
      </c>
      <c r="E80" s="53">
        <f>F80+G80</f>
        <v>22200</v>
      </c>
      <c r="F80" s="53">
        <v>22200</v>
      </c>
      <c r="G80" s="54">
        <v>0</v>
      </c>
      <c r="H80" s="55"/>
      <c r="I80" s="43"/>
    </row>
    <row r="81" spans="1:11" s="56" customFormat="1" ht="15" customHeight="1">
      <c r="A81" s="77"/>
      <c r="B81" s="210" t="s">
        <v>115</v>
      </c>
      <c r="C81" s="44"/>
      <c r="D81" s="38" t="s">
        <v>116</v>
      </c>
      <c r="E81" s="63">
        <f>E82+E83+E84+E85+E86</f>
        <v>667628</v>
      </c>
      <c r="F81" s="63">
        <f>F82+F83+F84+F85+F86</f>
        <v>667628</v>
      </c>
      <c r="G81" s="64">
        <f>G83+G84+G85+G86</f>
        <v>0</v>
      </c>
      <c r="H81" s="55"/>
      <c r="I81" s="42"/>
    </row>
    <row r="82" spans="1:11" s="69" customFormat="1" ht="47.25" hidden="1" customHeight="1">
      <c r="A82" s="77"/>
      <c r="B82" s="211"/>
      <c r="C82" s="100" t="s">
        <v>25</v>
      </c>
      <c r="D82" s="101" t="s">
        <v>37</v>
      </c>
      <c r="E82" s="102">
        <f>F82+G82</f>
        <v>0</v>
      </c>
      <c r="F82" s="102">
        <v>0</v>
      </c>
      <c r="G82" s="103">
        <v>0</v>
      </c>
      <c r="H82" s="68"/>
      <c r="I82" s="104"/>
      <c r="J82" s="86"/>
      <c r="K82" s="86"/>
    </row>
    <row r="83" spans="1:11" s="56" customFormat="1" ht="18" customHeight="1">
      <c r="A83" s="77"/>
      <c r="B83" s="211"/>
      <c r="C83" s="44" t="s">
        <v>50</v>
      </c>
      <c r="D83" s="45" t="s">
        <v>114</v>
      </c>
      <c r="E83" s="53">
        <f>F83+G83</f>
        <v>281186</v>
      </c>
      <c r="F83" s="53">
        <v>281186</v>
      </c>
      <c r="G83" s="54">
        <v>0</v>
      </c>
      <c r="H83" s="55"/>
      <c r="I83" s="43"/>
    </row>
    <row r="84" spans="1:11" s="56" customFormat="1" ht="18" customHeight="1">
      <c r="A84" s="77"/>
      <c r="B84" s="211"/>
      <c r="C84" s="44" t="s">
        <v>27</v>
      </c>
      <c r="D84" s="45" t="s">
        <v>28</v>
      </c>
      <c r="E84" s="53">
        <f>F84+G84</f>
        <v>2800</v>
      </c>
      <c r="F84" s="53">
        <v>2800</v>
      </c>
      <c r="G84" s="54">
        <v>0</v>
      </c>
      <c r="H84" s="55"/>
      <c r="I84" s="43"/>
    </row>
    <row r="85" spans="1:11" s="56" customFormat="1" ht="18" customHeight="1">
      <c r="A85" s="77"/>
      <c r="B85" s="211"/>
      <c r="C85" s="44" t="s">
        <v>52</v>
      </c>
      <c r="D85" s="45" t="s">
        <v>53</v>
      </c>
      <c r="E85" s="53">
        <f>F85+G85</f>
        <v>400</v>
      </c>
      <c r="F85" s="53">
        <v>400</v>
      </c>
      <c r="G85" s="54">
        <v>0</v>
      </c>
      <c r="H85" s="55"/>
      <c r="I85" s="43"/>
    </row>
    <row r="86" spans="1:11" s="56" customFormat="1" ht="34.5" customHeight="1">
      <c r="A86" s="77"/>
      <c r="B86" s="219"/>
      <c r="C86" s="44" t="s">
        <v>117</v>
      </c>
      <c r="D86" s="45" t="s">
        <v>118</v>
      </c>
      <c r="E86" s="53">
        <f>F86+G86</f>
        <v>383242</v>
      </c>
      <c r="F86" s="53">
        <v>383242</v>
      </c>
      <c r="G86" s="54">
        <v>0</v>
      </c>
      <c r="H86" s="55"/>
      <c r="I86" s="43"/>
    </row>
    <row r="87" spans="1:11" s="56" customFormat="1" ht="18" customHeight="1">
      <c r="A87" s="77"/>
      <c r="B87" s="215" t="s">
        <v>119</v>
      </c>
      <c r="C87" s="61"/>
      <c r="D87" s="38" t="s">
        <v>120</v>
      </c>
      <c r="E87" s="63">
        <f>E88+E90+E91+E89</f>
        <v>31120</v>
      </c>
      <c r="F87" s="63">
        <f>F88+F90+F91+F89</f>
        <v>31120</v>
      </c>
      <c r="G87" s="64">
        <f>G88+G90+G91+G89</f>
        <v>0</v>
      </c>
      <c r="H87" s="55"/>
      <c r="I87" s="42"/>
    </row>
    <row r="88" spans="1:11" s="56" customFormat="1" ht="18" customHeight="1">
      <c r="A88" s="77"/>
      <c r="B88" s="215"/>
      <c r="C88" s="44" t="s">
        <v>35</v>
      </c>
      <c r="D88" s="45" t="s">
        <v>80</v>
      </c>
      <c r="E88" s="66">
        <f>F88+G88</f>
        <v>120</v>
      </c>
      <c r="F88" s="66">
        <v>120</v>
      </c>
      <c r="G88" s="67">
        <v>0</v>
      </c>
      <c r="H88" s="55"/>
    </row>
    <row r="89" spans="1:11" s="56" customFormat="1" ht="38.25" customHeight="1">
      <c r="A89" s="77"/>
      <c r="B89" s="215"/>
      <c r="C89" s="44" t="s">
        <v>25</v>
      </c>
      <c r="D89" s="45" t="s">
        <v>37</v>
      </c>
      <c r="E89" s="66">
        <f>F89+G89</f>
        <v>27500</v>
      </c>
      <c r="F89" s="66">
        <v>27500</v>
      </c>
      <c r="G89" s="67">
        <v>0</v>
      </c>
      <c r="H89" s="55"/>
    </row>
    <row r="90" spans="1:11" s="56" customFormat="1" ht="21" customHeight="1">
      <c r="A90" s="77"/>
      <c r="B90" s="215"/>
      <c r="C90" s="44" t="s">
        <v>27</v>
      </c>
      <c r="D90" s="45" t="s">
        <v>28</v>
      </c>
      <c r="E90" s="66">
        <f>F90+G90</f>
        <v>2900</v>
      </c>
      <c r="F90" s="53">
        <v>2900</v>
      </c>
      <c r="G90" s="54">
        <v>0</v>
      </c>
      <c r="H90" s="55"/>
    </row>
    <row r="91" spans="1:11" s="56" customFormat="1" ht="21" customHeight="1">
      <c r="A91" s="81"/>
      <c r="B91" s="215"/>
      <c r="C91" s="44" t="s">
        <v>52</v>
      </c>
      <c r="D91" s="45" t="s">
        <v>53</v>
      </c>
      <c r="E91" s="66">
        <f>F91+G91</f>
        <v>600</v>
      </c>
      <c r="F91" s="53">
        <v>600</v>
      </c>
      <c r="G91" s="54">
        <v>0</v>
      </c>
      <c r="H91" s="55"/>
    </row>
    <row r="92" spans="1:11" s="56" customFormat="1" ht="22.5" customHeight="1">
      <c r="A92" s="76"/>
      <c r="B92" s="210" t="s">
        <v>121</v>
      </c>
      <c r="C92" s="44"/>
      <c r="D92" s="38" t="s">
        <v>122</v>
      </c>
      <c r="E92" s="63">
        <f>E93</f>
        <v>297340</v>
      </c>
      <c r="F92" s="63">
        <f>F93</f>
        <v>297340</v>
      </c>
      <c r="G92" s="64">
        <f>G93</f>
        <v>0</v>
      </c>
      <c r="H92" s="55"/>
      <c r="I92" s="42"/>
    </row>
    <row r="93" spans="1:11" s="56" customFormat="1" ht="22.5" customHeight="1">
      <c r="A93" s="81"/>
      <c r="B93" s="219"/>
      <c r="C93" s="44" t="s">
        <v>50</v>
      </c>
      <c r="D93" s="45" t="s">
        <v>51</v>
      </c>
      <c r="E93" s="53">
        <f>F93+G93</f>
        <v>297340</v>
      </c>
      <c r="F93" s="53">
        <f>239840+57500</f>
        <v>297340</v>
      </c>
      <c r="G93" s="54">
        <v>0</v>
      </c>
      <c r="H93" s="55"/>
    </row>
    <row r="94" spans="1:11" s="69" customFormat="1" ht="21" customHeight="1">
      <c r="A94" s="71">
        <v>851</v>
      </c>
      <c r="B94" s="226"/>
      <c r="C94" s="227"/>
      <c r="D94" s="222" t="s">
        <v>123</v>
      </c>
      <c r="E94" s="223">
        <f>E96</f>
        <v>356250</v>
      </c>
      <c r="F94" s="223">
        <f>F96</f>
        <v>356250</v>
      </c>
      <c r="G94" s="224">
        <f>G96</f>
        <v>0</v>
      </c>
      <c r="H94" s="68"/>
      <c r="I94" s="86"/>
      <c r="J94" s="86"/>
      <c r="K94" s="86"/>
    </row>
    <row r="95" spans="1:11" s="89" customFormat="1" ht="0.75" hidden="1" customHeight="1">
      <c r="A95" s="105"/>
      <c r="B95" s="226"/>
      <c r="C95" s="227"/>
      <c r="D95" s="222"/>
      <c r="E95" s="223"/>
      <c r="F95" s="223"/>
      <c r="G95" s="225"/>
      <c r="H95" s="87" t="s">
        <v>22</v>
      </c>
      <c r="I95" s="88"/>
      <c r="J95" s="88"/>
      <c r="K95" s="88"/>
    </row>
    <row r="96" spans="1:11" s="52" customFormat="1" ht="20.25" customHeight="1">
      <c r="A96" s="204"/>
      <c r="B96" s="210" t="s">
        <v>124</v>
      </c>
      <c r="C96" s="50"/>
      <c r="D96" s="38" t="s">
        <v>125</v>
      </c>
      <c r="E96" s="39">
        <f>E97+E98</f>
        <v>356250</v>
      </c>
      <c r="F96" s="39">
        <f>F97+F98</f>
        <v>356250</v>
      </c>
      <c r="G96" s="40">
        <f>G97+G98</f>
        <v>0</v>
      </c>
      <c r="H96" s="90"/>
      <c r="I96" s="42"/>
      <c r="J96" s="43"/>
      <c r="K96" s="43"/>
    </row>
    <row r="97" spans="1:11" s="52" customFormat="1" ht="22.5" customHeight="1">
      <c r="A97" s="204"/>
      <c r="B97" s="211"/>
      <c r="C97" s="44" t="s">
        <v>126</v>
      </c>
      <c r="D97" s="45" t="s">
        <v>127</v>
      </c>
      <c r="E97" s="106">
        <f>F97+G97</f>
        <v>356000</v>
      </c>
      <c r="F97" s="106">
        <v>356000</v>
      </c>
      <c r="G97" s="107">
        <v>0</v>
      </c>
      <c r="H97" s="90"/>
      <c r="I97" s="43"/>
      <c r="J97" s="43"/>
      <c r="K97" s="43"/>
    </row>
    <row r="98" spans="1:11" s="52" customFormat="1" ht="22.5" customHeight="1">
      <c r="A98" s="204"/>
      <c r="B98" s="211"/>
      <c r="C98" s="44" t="s">
        <v>27</v>
      </c>
      <c r="D98" s="65" t="s">
        <v>28</v>
      </c>
      <c r="E98" s="106">
        <f>F98+G98</f>
        <v>250</v>
      </c>
      <c r="F98" s="106">
        <v>250</v>
      </c>
      <c r="G98" s="107">
        <v>0</v>
      </c>
      <c r="H98" s="90"/>
      <c r="I98" s="43"/>
      <c r="J98" s="43"/>
      <c r="K98" s="43"/>
    </row>
    <row r="99" spans="1:11" s="43" customFormat="1" ht="21" customHeight="1">
      <c r="A99" s="71">
        <v>852</v>
      </c>
      <c r="B99" s="92"/>
      <c r="C99" s="93"/>
      <c r="D99" s="73" t="s">
        <v>128</v>
      </c>
      <c r="E99" s="94">
        <f>E100+E102+E106+E108+E110+E114+E118+E120</f>
        <v>1058358</v>
      </c>
      <c r="F99" s="94">
        <f>F100+F102+F106+F108+F110+F114+F118+F120</f>
        <v>1058358</v>
      </c>
      <c r="G99" s="95">
        <f>G100+G102+G106+G108+G110+G114+G118+G120</f>
        <v>0</v>
      </c>
      <c r="H99" s="108"/>
      <c r="I99" s="88"/>
      <c r="J99" s="88"/>
      <c r="K99" s="88"/>
    </row>
    <row r="100" spans="1:11" s="43" customFormat="1" ht="17.25" customHeight="1">
      <c r="A100" s="76"/>
      <c r="B100" s="215" t="s">
        <v>129</v>
      </c>
      <c r="C100" s="61"/>
      <c r="D100" s="62" t="s">
        <v>130</v>
      </c>
      <c r="E100" s="109">
        <f>SUM(E101:E101)</f>
        <v>52409</v>
      </c>
      <c r="F100" s="109">
        <f>SUM(F101:F101)</f>
        <v>52409</v>
      </c>
      <c r="G100" s="64">
        <f>SUM(G101:G101)</f>
        <v>0</v>
      </c>
      <c r="H100" s="108"/>
      <c r="I100" s="42"/>
    </row>
    <row r="101" spans="1:11" s="56" customFormat="1" ht="27" customHeight="1">
      <c r="A101" s="77"/>
      <c r="B101" s="215"/>
      <c r="C101" s="44" t="s">
        <v>50</v>
      </c>
      <c r="D101" s="45" t="s">
        <v>51</v>
      </c>
      <c r="E101" s="66">
        <f>F101+G101</f>
        <v>52409</v>
      </c>
      <c r="F101" s="66">
        <v>52409</v>
      </c>
      <c r="G101" s="67">
        <v>0</v>
      </c>
      <c r="H101" s="55"/>
    </row>
    <row r="102" spans="1:11" s="56" customFormat="1" ht="31.5" customHeight="1">
      <c r="A102" s="77"/>
      <c r="B102" s="210" t="s">
        <v>131</v>
      </c>
      <c r="C102" s="44"/>
      <c r="D102" s="110" t="s">
        <v>132</v>
      </c>
      <c r="E102" s="111">
        <f>E103+E104+E105</f>
        <v>51000</v>
      </c>
      <c r="F102" s="111">
        <f>F103+F104+F105</f>
        <v>51000</v>
      </c>
      <c r="G102" s="112">
        <f>G103+G104+G105</f>
        <v>0</v>
      </c>
      <c r="H102" s="55"/>
      <c r="I102" s="42"/>
    </row>
    <row r="103" spans="1:11" s="56" customFormat="1" ht="46.5" customHeight="1">
      <c r="A103" s="77"/>
      <c r="B103" s="211"/>
      <c r="C103" s="44" t="s">
        <v>133</v>
      </c>
      <c r="D103" s="45" t="s">
        <v>134</v>
      </c>
      <c r="E103" s="66">
        <f>F103+G103</f>
        <v>1000</v>
      </c>
      <c r="F103" s="66">
        <v>1000</v>
      </c>
      <c r="G103" s="67">
        <v>0</v>
      </c>
      <c r="H103" s="55"/>
      <c r="I103" s="43"/>
    </row>
    <row r="104" spans="1:11" s="56" customFormat="1" ht="24" customHeight="1">
      <c r="A104" s="77"/>
      <c r="B104" s="211"/>
      <c r="C104" s="44" t="s">
        <v>52</v>
      </c>
      <c r="D104" s="45" t="s">
        <v>53</v>
      </c>
      <c r="E104" s="66">
        <f>F104+G104</f>
        <v>5000</v>
      </c>
      <c r="F104" s="66">
        <v>5000</v>
      </c>
      <c r="G104" s="67">
        <v>0</v>
      </c>
      <c r="H104" s="55"/>
      <c r="I104" s="43"/>
    </row>
    <row r="105" spans="1:11" s="56" customFormat="1" ht="36" customHeight="1">
      <c r="A105" s="77"/>
      <c r="B105" s="219"/>
      <c r="C105" s="44" t="s">
        <v>46</v>
      </c>
      <c r="D105" s="45" t="s">
        <v>47</v>
      </c>
      <c r="E105" s="113">
        <f>F105+G105</f>
        <v>45000</v>
      </c>
      <c r="F105" s="113">
        <v>45000</v>
      </c>
      <c r="G105" s="114">
        <v>0</v>
      </c>
      <c r="H105" s="55"/>
      <c r="I105" s="43"/>
    </row>
    <row r="106" spans="1:11" s="56" customFormat="1" ht="45.75" customHeight="1">
      <c r="A106" s="77"/>
      <c r="B106" s="70" t="s">
        <v>135</v>
      </c>
      <c r="C106" s="44"/>
      <c r="D106" s="110" t="s">
        <v>136</v>
      </c>
      <c r="E106" s="111">
        <f>E107</f>
        <v>36968</v>
      </c>
      <c r="F106" s="111">
        <f>F107</f>
        <v>36968</v>
      </c>
      <c r="G106" s="112">
        <f>G107</f>
        <v>0</v>
      </c>
      <c r="H106" s="55"/>
      <c r="I106" s="42"/>
    </row>
    <row r="107" spans="1:11" s="56" customFormat="1" ht="21.75" customHeight="1">
      <c r="A107" s="81"/>
      <c r="B107" s="115"/>
      <c r="C107" s="44" t="s">
        <v>137</v>
      </c>
      <c r="D107" s="45" t="s">
        <v>138</v>
      </c>
      <c r="E107" s="66">
        <f>F107+G107</f>
        <v>36968</v>
      </c>
      <c r="F107" s="66">
        <v>36968</v>
      </c>
      <c r="G107" s="67">
        <v>0</v>
      </c>
      <c r="H107" s="55"/>
    </row>
    <row r="108" spans="1:11" s="43" customFormat="1" ht="24" customHeight="1">
      <c r="A108" s="116"/>
      <c r="B108" s="210" t="s">
        <v>139</v>
      </c>
      <c r="C108" s="61"/>
      <c r="D108" s="62" t="s">
        <v>140</v>
      </c>
      <c r="E108" s="63">
        <f>E109</f>
        <v>77169</v>
      </c>
      <c r="F108" s="63">
        <f>F109</f>
        <v>77169</v>
      </c>
      <c r="G108" s="64">
        <f>G109</f>
        <v>0</v>
      </c>
      <c r="H108" s="108"/>
      <c r="I108" s="42"/>
    </row>
    <row r="109" spans="1:11" s="43" customFormat="1" ht="24" customHeight="1">
      <c r="A109" s="116"/>
      <c r="B109" s="211"/>
      <c r="C109" s="44" t="s">
        <v>137</v>
      </c>
      <c r="D109" s="45" t="s">
        <v>138</v>
      </c>
      <c r="E109" s="66">
        <f>F109+G109</f>
        <v>77169</v>
      </c>
      <c r="F109" s="66">
        <v>77169</v>
      </c>
      <c r="G109" s="67">
        <v>0</v>
      </c>
      <c r="H109" s="108"/>
    </row>
    <row r="110" spans="1:11" s="43" customFormat="1" ht="19.5" customHeight="1">
      <c r="A110" s="116"/>
      <c r="B110" s="70" t="s">
        <v>141</v>
      </c>
      <c r="C110" s="61"/>
      <c r="D110" s="38" t="s">
        <v>142</v>
      </c>
      <c r="E110" s="63">
        <f>E111+E112+E113</f>
        <v>378772</v>
      </c>
      <c r="F110" s="63">
        <f>F111+F112+F113</f>
        <v>378772</v>
      </c>
      <c r="G110" s="64">
        <f>G111+G112+G113</f>
        <v>0</v>
      </c>
      <c r="H110" s="108"/>
    </row>
    <row r="111" spans="1:11" s="43" customFormat="1" ht="44.25" customHeight="1">
      <c r="A111" s="116"/>
      <c r="B111" s="210"/>
      <c r="C111" s="117" t="s">
        <v>133</v>
      </c>
      <c r="D111" s="45" t="s">
        <v>143</v>
      </c>
      <c r="E111" s="66">
        <f>F111+G111</f>
        <v>1836</v>
      </c>
      <c r="F111" s="66">
        <v>1836</v>
      </c>
      <c r="G111" s="67">
        <v>0</v>
      </c>
      <c r="H111" s="108"/>
    </row>
    <row r="112" spans="1:11" s="43" customFormat="1" ht="18.75" customHeight="1">
      <c r="A112" s="116"/>
      <c r="B112" s="211"/>
      <c r="C112" s="44" t="s">
        <v>52</v>
      </c>
      <c r="D112" s="45" t="s">
        <v>53</v>
      </c>
      <c r="E112" s="66">
        <f>F112+G112</f>
        <v>200</v>
      </c>
      <c r="F112" s="66">
        <v>200</v>
      </c>
      <c r="G112" s="67">
        <v>0</v>
      </c>
      <c r="H112" s="108"/>
    </row>
    <row r="113" spans="1:13" s="43" customFormat="1" ht="27" customHeight="1">
      <c r="A113" s="116"/>
      <c r="B113" s="219"/>
      <c r="C113" s="117" t="s">
        <v>137</v>
      </c>
      <c r="D113" s="45" t="s">
        <v>138</v>
      </c>
      <c r="E113" s="113">
        <f>F113+G113</f>
        <v>376736</v>
      </c>
      <c r="F113" s="66">
        <v>376736</v>
      </c>
      <c r="G113" s="67">
        <v>0</v>
      </c>
      <c r="H113" s="108"/>
    </row>
    <row r="114" spans="1:13" s="43" customFormat="1" ht="15.75" customHeight="1">
      <c r="A114" s="116"/>
      <c r="B114" s="215" t="s">
        <v>144</v>
      </c>
      <c r="C114" s="61"/>
      <c r="D114" s="38" t="s">
        <v>145</v>
      </c>
      <c r="E114" s="63">
        <f>E115+E116+E117</f>
        <v>258350</v>
      </c>
      <c r="F114" s="63">
        <f>F115+F116+F117</f>
        <v>258350</v>
      </c>
      <c r="G114" s="64">
        <f>G115+G116+G117</f>
        <v>0</v>
      </c>
      <c r="H114" s="108"/>
      <c r="I114" s="42"/>
    </row>
    <row r="115" spans="1:13" s="43" customFormat="1" ht="24.75" customHeight="1">
      <c r="A115" s="116"/>
      <c r="B115" s="215"/>
      <c r="C115" s="44" t="s">
        <v>27</v>
      </c>
      <c r="D115" s="118" t="s">
        <v>28</v>
      </c>
      <c r="E115" s="53">
        <f>F115+G115</f>
        <v>8500</v>
      </c>
      <c r="F115" s="53">
        <v>8500</v>
      </c>
      <c r="G115" s="54">
        <v>0</v>
      </c>
      <c r="H115" s="108"/>
    </row>
    <row r="116" spans="1:13" s="43" customFormat="1" ht="24.75" customHeight="1">
      <c r="A116" s="116"/>
      <c r="B116" s="215"/>
      <c r="C116" s="44" t="s">
        <v>52</v>
      </c>
      <c r="D116" s="45" t="s">
        <v>53</v>
      </c>
      <c r="E116" s="53">
        <f>F116+G116</f>
        <v>250</v>
      </c>
      <c r="F116" s="53">
        <v>250</v>
      </c>
      <c r="G116" s="54">
        <v>0</v>
      </c>
      <c r="H116" s="108"/>
    </row>
    <row r="117" spans="1:13" s="56" customFormat="1" ht="24.75" customHeight="1">
      <c r="A117" s="116"/>
      <c r="B117" s="215"/>
      <c r="C117" s="44" t="s">
        <v>137</v>
      </c>
      <c r="D117" s="45" t="s">
        <v>138</v>
      </c>
      <c r="E117" s="53">
        <f>F117+G117</f>
        <v>249600</v>
      </c>
      <c r="F117" s="53">
        <v>249600</v>
      </c>
      <c r="G117" s="54">
        <v>0</v>
      </c>
      <c r="H117" s="55"/>
      <c r="I117" s="43"/>
    </row>
    <row r="118" spans="1:13" s="56" customFormat="1" ht="27.75" customHeight="1">
      <c r="A118" s="116"/>
      <c r="B118" s="215" t="s">
        <v>146</v>
      </c>
      <c r="C118" s="44"/>
      <c r="D118" s="38" t="s">
        <v>147</v>
      </c>
      <c r="E118" s="63">
        <f>E119</f>
        <v>48000</v>
      </c>
      <c r="F118" s="63">
        <f>F119</f>
        <v>48000</v>
      </c>
      <c r="G118" s="64">
        <f>G119</f>
        <v>0</v>
      </c>
      <c r="H118" s="55"/>
      <c r="I118" s="42"/>
      <c r="M118" s="56" t="s">
        <v>22</v>
      </c>
    </row>
    <row r="119" spans="1:13" s="56" customFormat="1" ht="27.75" customHeight="1">
      <c r="A119" s="119"/>
      <c r="B119" s="215"/>
      <c r="C119" s="44" t="s">
        <v>50</v>
      </c>
      <c r="D119" s="45" t="s">
        <v>51</v>
      </c>
      <c r="E119" s="53">
        <f>F119+G119</f>
        <v>48000</v>
      </c>
      <c r="F119" s="53">
        <v>48000</v>
      </c>
      <c r="G119" s="54">
        <v>0</v>
      </c>
      <c r="H119" s="55"/>
      <c r="I119" s="42"/>
    </row>
    <row r="120" spans="1:13" s="43" customFormat="1" ht="23.25" customHeight="1">
      <c r="A120" s="116"/>
      <c r="B120" s="215" t="s">
        <v>148</v>
      </c>
      <c r="C120" s="61"/>
      <c r="D120" s="62" t="s">
        <v>149</v>
      </c>
      <c r="E120" s="63">
        <f>E121</f>
        <v>155690</v>
      </c>
      <c r="F120" s="63">
        <f>F121</f>
        <v>155690</v>
      </c>
      <c r="G120" s="64">
        <f>G121</f>
        <v>0</v>
      </c>
      <c r="H120" s="108"/>
      <c r="I120" s="42"/>
    </row>
    <row r="121" spans="1:13" s="56" customFormat="1" ht="25.5" customHeight="1">
      <c r="A121" s="119"/>
      <c r="B121" s="215"/>
      <c r="C121" s="44" t="s">
        <v>137</v>
      </c>
      <c r="D121" s="45" t="s">
        <v>138</v>
      </c>
      <c r="E121" s="66">
        <f>F121+G121</f>
        <v>155690</v>
      </c>
      <c r="F121" s="53">
        <v>155690</v>
      </c>
      <c r="G121" s="54">
        <v>0</v>
      </c>
      <c r="H121" s="55"/>
      <c r="I121" s="80"/>
    </row>
    <row r="122" spans="1:13" s="43" customFormat="1" ht="33" customHeight="1">
      <c r="A122" s="71">
        <v>853</v>
      </c>
      <c r="B122" s="92"/>
      <c r="C122" s="93"/>
      <c r="D122" s="73" t="s">
        <v>150</v>
      </c>
      <c r="E122" s="94">
        <f>E123+E125</f>
        <v>97968</v>
      </c>
      <c r="F122" s="94">
        <f>F123+F125</f>
        <v>97968</v>
      </c>
      <c r="G122" s="95">
        <f>G123+G125</f>
        <v>0</v>
      </c>
      <c r="H122" s="108"/>
      <c r="I122" s="88"/>
      <c r="J122" s="88"/>
      <c r="K122" s="88"/>
    </row>
    <row r="123" spans="1:13" s="43" customFormat="1" ht="20.25" customHeight="1">
      <c r="A123" s="216"/>
      <c r="B123" s="210" t="s">
        <v>151</v>
      </c>
      <c r="C123" s="61"/>
      <c r="D123" s="62" t="s">
        <v>152</v>
      </c>
      <c r="E123" s="63">
        <f>E124</f>
        <v>53568</v>
      </c>
      <c r="F123" s="63">
        <f>F124</f>
        <v>53568</v>
      </c>
      <c r="G123" s="64">
        <f>G124</f>
        <v>0</v>
      </c>
      <c r="H123" s="108"/>
    </row>
    <row r="124" spans="1:13" s="43" customFormat="1" ht="24" customHeight="1">
      <c r="A124" s="217"/>
      <c r="B124" s="219"/>
      <c r="C124" s="117" t="s">
        <v>50</v>
      </c>
      <c r="D124" s="120" t="s">
        <v>51</v>
      </c>
      <c r="E124" s="113">
        <f>F124+G124</f>
        <v>53568</v>
      </c>
      <c r="F124" s="113">
        <v>53568</v>
      </c>
      <c r="G124" s="114">
        <v>0</v>
      </c>
      <c r="H124" s="108"/>
    </row>
    <row r="125" spans="1:13" s="43" customFormat="1" ht="20.25" customHeight="1">
      <c r="A125" s="217"/>
      <c r="B125" s="215" t="s">
        <v>153</v>
      </c>
      <c r="C125" s="61"/>
      <c r="D125" s="38" t="s">
        <v>154</v>
      </c>
      <c r="E125" s="63">
        <f>E126</f>
        <v>44400</v>
      </c>
      <c r="F125" s="63">
        <f>F126</f>
        <v>44400</v>
      </c>
      <c r="G125" s="64">
        <f>G126</f>
        <v>0</v>
      </c>
      <c r="H125" s="108"/>
      <c r="I125" s="42"/>
    </row>
    <row r="126" spans="1:13" s="56" customFormat="1" ht="25.5" customHeight="1">
      <c r="A126" s="218"/>
      <c r="B126" s="215"/>
      <c r="C126" s="44" t="s">
        <v>52</v>
      </c>
      <c r="D126" s="45" t="s">
        <v>53</v>
      </c>
      <c r="E126" s="53">
        <f>F126+G126</f>
        <v>44400</v>
      </c>
      <c r="F126" s="53">
        <v>44400</v>
      </c>
      <c r="G126" s="54">
        <v>0</v>
      </c>
      <c r="H126" s="55"/>
    </row>
    <row r="127" spans="1:13" s="56" customFormat="1" ht="16.5">
      <c r="A127" s="71">
        <v>854</v>
      </c>
      <c r="B127" s="92"/>
      <c r="C127" s="121"/>
      <c r="D127" s="73" t="s">
        <v>155</v>
      </c>
      <c r="E127" s="94">
        <f t="shared" ref="E127:G128" si="3">E128</f>
        <v>18471</v>
      </c>
      <c r="F127" s="94">
        <f t="shared" si="3"/>
        <v>18471</v>
      </c>
      <c r="G127" s="95">
        <f t="shared" si="3"/>
        <v>0</v>
      </c>
      <c r="H127" s="55"/>
      <c r="I127" s="86"/>
      <c r="J127" s="86"/>
      <c r="K127" s="86"/>
    </row>
    <row r="128" spans="1:13" s="56" customFormat="1" ht="33.75" customHeight="1">
      <c r="A128" s="76"/>
      <c r="B128" s="97" t="s">
        <v>156</v>
      </c>
      <c r="C128" s="44"/>
      <c r="D128" s="62" t="s">
        <v>157</v>
      </c>
      <c r="E128" s="63">
        <f t="shared" si="3"/>
        <v>18471</v>
      </c>
      <c r="F128" s="63">
        <f>F129</f>
        <v>18471</v>
      </c>
      <c r="G128" s="64">
        <f t="shared" si="3"/>
        <v>0</v>
      </c>
      <c r="H128" s="55"/>
    </row>
    <row r="129" spans="1:11" s="56" customFormat="1" ht="21.75" customHeight="1">
      <c r="A129" s="81"/>
      <c r="B129" s="83"/>
      <c r="C129" s="117" t="s">
        <v>50</v>
      </c>
      <c r="D129" s="120" t="s">
        <v>51</v>
      </c>
      <c r="E129" s="113">
        <f>F129+G129</f>
        <v>18471</v>
      </c>
      <c r="F129" s="113">
        <v>18471</v>
      </c>
      <c r="G129" s="114">
        <v>0</v>
      </c>
      <c r="H129" s="55"/>
    </row>
    <row r="130" spans="1:11" s="69" customFormat="1" ht="21" customHeight="1">
      <c r="A130" s="71">
        <v>900</v>
      </c>
      <c r="B130" s="92"/>
      <c r="C130" s="121"/>
      <c r="D130" s="73" t="s">
        <v>158</v>
      </c>
      <c r="E130" s="94">
        <f>E131+E133</f>
        <v>899000</v>
      </c>
      <c r="F130" s="94">
        <f>F131+F133</f>
        <v>32000</v>
      </c>
      <c r="G130" s="95">
        <f>G131+G133</f>
        <v>867000</v>
      </c>
      <c r="H130" s="68"/>
      <c r="I130" s="86"/>
      <c r="J130" s="86"/>
      <c r="K130" s="86"/>
    </row>
    <row r="131" spans="1:11" s="56" customFormat="1" ht="33" customHeight="1">
      <c r="A131" s="204"/>
      <c r="B131" s="220" t="s">
        <v>159</v>
      </c>
      <c r="C131" s="44"/>
      <c r="D131" s="62" t="s">
        <v>160</v>
      </c>
      <c r="E131" s="63">
        <f>E132</f>
        <v>32000</v>
      </c>
      <c r="F131" s="63">
        <f>F132</f>
        <v>32000</v>
      </c>
      <c r="G131" s="64">
        <f>G132</f>
        <v>0</v>
      </c>
      <c r="H131" s="55"/>
      <c r="I131" s="42"/>
    </row>
    <row r="132" spans="1:11" s="56" customFormat="1" ht="27" customHeight="1">
      <c r="A132" s="204"/>
      <c r="B132" s="221"/>
      <c r="C132" s="44" t="s">
        <v>35</v>
      </c>
      <c r="D132" s="45" t="s">
        <v>80</v>
      </c>
      <c r="E132" s="53">
        <f>F132+G132</f>
        <v>32000</v>
      </c>
      <c r="F132" s="53">
        <v>32000</v>
      </c>
      <c r="G132" s="54">
        <v>0</v>
      </c>
      <c r="H132" s="55"/>
      <c r="I132" s="42"/>
    </row>
    <row r="133" spans="1:11" s="56" customFormat="1" ht="18" customHeight="1">
      <c r="A133" s="204"/>
      <c r="B133" s="210" t="s">
        <v>161</v>
      </c>
      <c r="C133" s="44"/>
      <c r="D133" s="62" t="s">
        <v>149</v>
      </c>
      <c r="E133" s="63">
        <f>E134</f>
        <v>867000</v>
      </c>
      <c r="F133" s="63">
        <f>F134</f>
        <v>0</v>
      </c>
      <c r="G133" s="64">
        <f>G134</f>
        <v>867000</v>
      </c>
      <c r="H133" s="55"/>
      <c r="I133" s="42"/>
    </row>
    <row r="134" spans="1:11" s="56" customFormat="1" ht="52.5" customHeight="1">
      <c r="A134" s="204"/>
      <c r="B134" s="211"/>
      <c r="C134" s="44" t="s">
        <v>162</v>
      </c>
      <c r="D134" s="45" t="s">
        <v>163</v>
      </c>
      <c r="E134" s="53">
        <f>F134+G134</f>
        <v>867000</v>
      </c>
      <c r="F134" s="53">
        <v>0</v>
      </c>
      <c r="G134" s="54">
        <v>867000</v>
      </c>
      <c r="H134" s="55"/>
      <c r="I134" s="42"/>
    </row>
    <row r="135" spans="1:11" s="69" customFormat="1" ht="18.75" hidden="1" customHeight="1">
      <c r="A135" s="204"/>
      <c r="B135" s="211"/>
      <c r="C135" s="100"/>
      <c r="D135" s="122" t="s">
        <v>149</v>
      </c>
      <c r="E135" s="123">
        <f>E136</f>
        <v>0</v>
      </c>
      <c r="F135" s="123">
        <f>F136</f>
        <v>0</v>
      </c>
      <c r="G135" s="124">
        <f>G136</f>
        <v>0</v>
      </c>
      <c r="H135" s="68"/>
      <c r="I135" s="104"/>
      <c r="J135" s="86"/>
      <c r="K135" s="86"/>
    </row>
    <row r="136" spans="1:11" s="69" customFormat="1" ht="48.75" hidden="1" customHeight="1">
      <c r="A136" s="125"/>
      <c r="B136" s="219"/>
      <c r="C136" s="126" t="s">
        <v>54</v>
      </c>
      <c r="D136" s="127" t="s">
        <v>164</v>
      </c>
      <c r="E136" s="128">
        <f>+F136+G136</f>
        <v>0</v>
      </c>
      <c r="F136" s="128">
        <v>0</v>
      </c>
      <c r="G136" s="129">
        <v>0</v>
      </c>
      <c r="H136" s="68"/>
      <c r="I136" s="86"/>
      <c r="J136" s="86"/>
      <c r="K136" s="86"/>
    </row>
    <row r="137" spans="1:11" s="69" customFormat="1" ht="21" customHeight="1">
      <c r="A137" s="71">
        <v>926</v>
      </c>
      <c r="B137" s="130"/>
      <c r="C137" s="131"/>
      <c r="D137" s="132" t="s">
        <v>165</v>
      </c>
      <c r="E137" s="94">
        <f>E138</f>
        <v>905284</v>
      </c>
      <c r="F137" s="94">
        <f>F138</f>
        <v>905284</v>
      </c>
      <c r="G137" s="95">
        <f>G138</f>
        <v>0</v>
      </c>
      <c r="H137" s="68"/>
      <c r="I137" s="86"/>
      <c r="J137" s="86"/>
      <c r="K137" s="86"/>
    </row>
    <row r="138" spans="1:11" s="56" customFormat="1" ht="20.25" customHeight="1">
      <c r="A138" s="203"/>
      <c r="B138" s="210" t="s">
        <v>166</v>
      </c>
      <c r="C138" s="84"/>
      <c r="D138" s="133" t="s">
        <v>167</v>
      </c>
      <c r="E138" s="63">
        <f>E139+E140+E141+E142+E143</f>
        <v>905284</v>
      </c>
      <c r="F138" s="63">
        <f>F139+F140+F141+F142+F143</f>
        <v>905284</v>
      </c>
      <c r="G138" s="64">
        <f>G143</f>
        <v>0</v>
      </c>
      <c r="H138" s="55"/>
    </row>
    <row r="139" spans="1:11" s="56" customFormat="1" ht="45" customHeight="1">
      <c r="A139" s="204"/>
      <c r="B139" s="211"/>
      <c r="C139" s="44" t="s">
        <v>25</v>
      </c>
      <c r="D139" s="45" t="s">
        <v>37</v>
      </c>
      <c r="E139" s="66">
        <f>F139+G139</f>
        <v>34190</v>
      </c>
      <c r="F139" s="66">
        <v>34190</v>
      </c>
      <c r="G139" s="67">
        <v>0</v>
      </c>
      <c r="H139" s="55"/>
    </row>
    <row r="140" spans="1:11" s="56" customFormat="1" ht="21" customHeight="1">
      <c r="A140" s="204"/>
      <c r="B140" s="211"/>
      <c r="C140" s="44" t="s">
        <v>50</v>
      </c>
      <c r="D140" s="45" t="s">
        <v>114</v>
      </c>
      <c r="E140" s="53">
        <f>F140+G140</f>
        <v>869400</v>
      </c>
      <c r="F140" s="53">
        <v>869400</v>
      </c>
      <c r="G140" s="54">
        <v>0</v>
      </c>
      <c r="H140" s="55"/>
    </row>
    <row r="141" spans="1:11" s="56" customFormat="1" ht="21" customHeight="1">
      <c r="A141" s="204"/>
      <c r="B141" s="211"/>
      <c r="C141" s="44" t="s">
        <v>27</v>
      </c>
      <c r="D141" s="45" t="s">
        <v>28</v>
      </c>
      <c r="E141" s="53">
        <f>F141+G141</f>
        <v>1394</v>
      </c>
      <c r="F141" s="53">
        <v>1394</v>
      </c>
      <c r="G141" s="54">
        <v>0</v>
      </c>
      <c r="H141" s="55"/>
    </row>
    <row r="142" spans="1:11" s="56" customFormat="1" ht="21" customHeight="1" thickBot="1">
      <c r="A142" s="204"/>
      <c r="B142" s="211"/>
      <c r="C142" s="44" t="s">
        <v>52</v>
      </c>
      <c r="D142" s="45" t="s">
        <v>53</v>
      </c>
      <c r="E142" s="53">
        <f>F142+G142</f>
        <v>300</v>
      </c>
      <c r="F142" s="53">
        <v>300</v>
      </c>
      <c r="G142" s="54">
        <v>0</v>
      </c>
      <c r="H142" s="55"/>
    </row>
    <row r="143" spans="1:11" s="69" customFormat="1" ht="52.5" hidden="1" customHeight="1" thickBot="1">
      <c r="A143" s="204"/>
      <c r="B143" s="211"/>
      <c r="C143" s="126" t="s">
        <v>54</v>
      </c>
      <c r="D143" s="134" t="s">
        <v>55</v>
      </c>
      <c r="E143" s="102">
        <f>F143+G143</f>
        <v>0</v>
      </c>
      <c r="F143" s="102">
        <v>0</v>
      </c>
      <c r="G143" s="103">
        <v>0</v>
      </c>
      <c r="H143" s="68"/>
      <c r="I143" s="86"/>
      <c r="J143" s="86"/>
      <c r="K143" s="86"/>
    </row>
    <row r="144" spans="1:11" s="137" customFormat="1" ht="21" customHeight="1" thickBot="1">
      <c r="A144" s="192" t="s">
        <v>168</v>
      </c>
      <c r="B144" s="193"/>
      <c r="C144" s="193"/>
      <c r="D144" s="194"/>
      <c r="E144" s="135">
        <f>E13+E25+E33+E37+E67+E73+E94+E99+E122+E127+E130+E137</f>
        <v>44263611.759999998</v>
      </c>
      <c r="F144" s="135">
        <f>F13+F25+F33+F37+F67+F73+F94+F99+F122+F127+F130+F137</f>
        <v>41315925</v>
      </c>
      <c r="G144" s="135">
        <f>G13+G25+G33+G37+G67+G73+G94+G99+G122+G127+G130+G137</f>
        <v>2947686.76</v>
      </c>
      <c r="H144" s="136"/>
    </row>
    <row r="145" spans="1:11" s="69" customFormat="1" ht="30.75" customHeight="1">
      <c r="A145" s="212" t="s">
        <v>169</v>
      </c>
      <c r="B145" s="213"/>
      <c r="C145" s="213"/>
      <c r="D145" s="213"/>
      <c r="E145" s="213"/>
      <c r="F145" s="213"/>
      <c r="G145" s="214"/>
      <c r="H145" s="68"/>
      <c r="I145" s="86"/>
      <c r="J145" s="86"/>
      <c r="K145" s="86"/>
    </row>
    <row r="146" spans="1:11" s="69" customFormat="1" ht="24" customHeight="1">
      <c r="A146" s="71">
        <v>750</v>
      </c>
      <c r="B146" s="92"/>
      <c r="C146" s="93"/>
      <c r="D146" s="73" t="s">
        <v>43</v>
      </c>
      <c r="E146" s="138">
        <f t="shared" ref="E146:G147" si="4">E147</f>
        <v>135403</v>
      </c>
      <c r="F146" s="138">
        <f t="shared" si="4"/>
        <v>135403</v>
      </c>
      <c r="G146" s="139">
        <f t="shared" si="4"/>
        <v>0</v>
      </c>
      <c r="H146" s="68"/>
      <c r="I146" s="86"/>
      <c r="J146" s="86"/>
      <c r="K146" s="86"/>
    </row>
    <row r="147" spans="1:11" s="56" customFormat="1" ht="24" customHeight="1">
      <c r="A147" s="203"/>
      <c r="B147" s="205">
        <v>75011</v>
      </c>
      <c r="C147" s="140"/>
      <c r="D147" s="141" t="s">
        <v>45</v>
      </c>
      <c r="E147" s="63">
        <f t="shared" si="4"/>
        <v>135403</v>
      </c>
      <c r="F147" s="63">
        <f t="shared" si="4"/>
        <v>135403</v>
      </c>
      <c r="G147" s="64">
        <f t="shared" si="4"/>
        <v>0</v>
      </c>
      <c r="H147" s="55"/>
    </row>
    <row r="148" spans="1:11" s="56" customFormat="1" ht="38.25" customHeight="1">
      <c r="A148" s="204"/>
      <c r="B148" s="206"/>
      <c r="C148" s="142">
        <v>2010</v>
      </c>
      <c r="D148" s="143" t="s">
        <v>170</v>
      </c>
      <c r="E148" s="66">
        <f>F148+G148</f>
        <v>135403</v>
      </c>
      <c r="F148" s="66">
        <f>133912+1491</f>
        <v>135403</v>
      </c>
      <c r="G148" s="67"/>
      <c r="H148" s="55"/>
    </row>
    <row r="149" spans="1:11" s="69" customFormat="1" ht="40.5" customHeight="1">
      <c r="A149" s="71">
        <v>751</v>
      </c>
      <c r="B149" s="144"/>
      <c r="C149" s="145"/>
      <c r="D149" s="73" t="s">
        <v>171</v>
      </c>
      <c r="E149" s="94">
        <f t="shared" ref="E149:G150" si="5">E150</f>
        <v>2990</v>
      </c>
      <c r="F149" s="94">
        <f t="shared" si="5"/>
        <v>2990</v>
      </c>
      <c r="G149" s="95">
        <f t="shared" si="5"/>
        <v>0</v>
      </c>
      <c r="H149" s="68"/>
      <c r="I149" s="86"/>
      <c r="J149" s="86"/>
      <c r="K149" s="86"/>
    </row>
    <row r="150" spans="1:11" s="56" customFormat="1" ht="27.75" customHeight="1">
      <c r="A150" s="203"/>
      <c r="B150" s="205">
        <v>75101</v>
      </c>
      <c r="C150" s="140"/>
      <c r="D150" s="146" t="s">
        <v>172</v>
      </c>
      <c r="E150" s="147">
        <f t="shared" si="5"/>
        <v>2990</v>
      </c>
      <c r="F150" s="147">
        <f t="shared" si="5"/>
        <v>2990</v>
      </c>
      <c r="G150" s="148">
        <f t="shared" si="5"/>
        <v>0</v>
      </c>
      <c r="H150" s="55"/>
    </row>
    <row r="151" spans="1:11" s="56" customFormat="1" ht="38.25" customHeight="1">
      <c r="A151" s="204"/>
      <c r="B151" s="206"/>
      <c r="C151" s="142">
        <v>2010</v>
      </c>
      <c r="D151" s="143" t="s">
        <v>170</v>
      </c>
      <c r="E151" s="66">
        <f>F151+G151</f>
        <v>2990</v>
      </c>
      <c r="F151" s="66">
        <v>2990</v>
      </c>
      <c r="G151" s="67">
        <v>0</v>
      </c>
      <c r="H151" s="55"/>
    </row>
    <row r="152" spans="1:11" s="69" customFormat="1" ht="24.75" customHeight="1">
      <c r="A152" s="149">
        <v>754</v>
      </c>
      <c r="B152" s="150"/>
      <c r="C152" s="151"/>
      <c r="D152" s="151" t="s">
        <v>56</v>
      </c>
      <c r="E152" s="138">
        <f t="shared" ref="E152:G153" si="6">E153</f>
        <v>1800</v>
      </c>
      <c r="F152" s="138">
        <f t="shared" si="6"/>
        <v>1800</v>
      </c>
      <c r="G152" s="139">
        <f t="shared" si="6"/>
        <v>0</v>
      </c>
      <c r="H152" s="68"/>
    </row>
    <row r="153" spans="1:11" s="56" customFormat="1" ht="24" customHeight="1">
      <c r="A153" s="203"/>
      <c r="B153" s="205">
        <v>75414</v>
      </c>
      <c r="C153" s="140"/>
      <c r="D153" s="141" t="s">
        <v>173</v>
      </c>
      <c r="E153" s="147">
        <f t="shared" si="6"/>
        <v>1800</v>
      </c>
      <c r="F153" s="147">
        <f t="shared" si="6"/>
        <v>1800</v>
      </c>
      <c r="G153" s="148">
        <f t="shared" si="6"/>
        <v>0</v>
      </c>
      <c r="H153" s="55"/>
    </row>
    <row r="154" spans="1:11" s="43" customFormat="1" ht="39" customHeight="1">
      <c r="A154" s="207"/>
      <c r="B154" s="206"/>
      <c r="C154" s="142">
        <v>2010</v>
      </c>
      <c r="D154" s="143" t="s">
        <v>170</v>
      </c>
      <c r="E154" s="66">
        <f>F154+G154</f>
        <v>1800</v>
      </c>
      <c r="F154" s="66">
        <v>1800</v>
      </c>
      <c r="G154" s="67">
        <v>0</v>
      </c>
      <c r="H154" s="108"/>
    </row>
    <row r="155" spans="1:11" s="43" customFormat="1" ht="21" hidden="1" customHeight="1">
      <c r="A155" s="71">
        <v>851</v>
      </c>
      <c r="B155" s="144"/>
      <c r="C155" s="145"/>
      <c r="D155" s="152" t="s">
        <v>123</v>
      </c>
      <c r="E155" s="94">
        <f t="shared" ref="E155:G156" si="7">E156</f>
        <v>0</v>
      </c>
      <c r="F155" s="94">
        <f t="shared" si="7"/>
        <v>0</v>
      </c>
      <c r="G155" s="95">
        <f t="shared" si="7"/>
        <v>0</v>
      </c>
      <c r="H155" s="108"/>
    </row>
    <row r="156" spans="1:11" s="43" customFormat="1" hidden="1">
      <c r="A156" s="203"/>
      <c r="B156" s="153">
        <v>85195</v>
      </c>
      <c r="C156" s="154"/>
      <c r="D156" s="155" t="s">
        <v>149</v>
      </c>
      <c r="E156" s="156">
        <f t="shared" si="7"/>
        <v>0</v>
      </c>
      <c r="F156" s="156">
        <f t="shared" si="7"/>
        <v>0</v>
      </c>
      <c r="G156" s="157">
        <f t="shared" si="7"/>
        <v>0</v>
      </c>
      <c r="H156" s="108"/>
    </row>
    <row r="157" spans="1:11" s="43" customFormat="1" ht="29.25" hidden="1" customHeight="1">
      <c r="A157" s="207"/>
      <c r="B157" s="158"/>
      <c r="C157" s="159">
        <v>2010</v>
      </c>
      <c r="D157" s="160" t="s">
        <v>170</v>
      </c>
      <c r="E157" s="128">
        <f>F157+G157</f>
        <v>0</v>
      </c>
      <c r="F157" s="128">
        <v>0</v>
      </c>
      <c r="G157" s="129">
        <v>0</v>
      </c>
      <c r="H157" s="108"/>
    </row>
    <row r="158" spans="1:11" s="69" customFormat="1" ht="21" customHeight="1">
      <c r="A158" s="71">
        <v>852</v>
      </c>
      <c r="B158" s="144"/>
      <c r="C158" s="145"/>
      <c r="D158" s="152" t="s">
        <v>128</v>
      </c>
      <c r="E158" s="94">
        <f>E159+E161</f>
        <v>3097162</v>
      </c>
      <c r="F158" s="94">
        <f>F159+F161</f>
        <v>3097162</v>
      </c>
      <c r="G158" s="95">
        <f>G159+G161</f>
        <v>0</v>
      </c>
      <c r="H158" s="68"/>
    </row>
    <row r="159" spans="1:11" s="56" customFormat="1" ht="38.25" customHeight="1">
      <c r="A159" s="208"/>
      <c r="B159" s="205">
        <v>85212</v>
      </c>
      <c r="C159" s="140"/>
      <c r="D159" s="146" t="s">
        <v>174</v>
      </c>
      <c r="E159" s="161">
        <f>E160</f>
        <v>3079580</v>
      </c>
      <c r="F159" s="161">
        <f>F160</f>
        <v>3079580</v>
      </c>
      <c r="G159" s="162">
        <f>G160</f>
        <v>0</v>
      </c>
      <c r="H159" s="55"/>
    </row>
    <row r="160" spans="1:11" s="56" customFormat="1" ht="39.75" customHeight="1">
      <c r="A160" s="209"/>
      <c r="B160" s="206"/>
      <c r="C160" s="142">
        <v>2010</v>
      </c>
      <c r="D160" s="143" t="s">
        <v>170</v>
      </c>
      <c r="E160" s="53">
        <f>F160+G160</f>
        <v>3079580</v>
      </c>
      <c r="F160" s="53">
        <v>3079580</v>
      </c>
      <c r="G160" s="54">
        <v>0</v>
      </c>
      <c r="H160" s="55"/>
    </row>
    <row r="161" spans="1:11" s="56" customFormat="1" ht="42.75" customHeight="1">
      <c r="A161" s="209"/>
      <c r="B161" s="205">
        <v>85213</v>
      </c>
      <c r="C161" s="140"/>
      <c r="D161" s="110" t="s">
        <v>136</v>
      </c>
      <c r="E161" s="161">
        <f>E162</f>
        <v>17582</v>
      </c>
      <c r="F161" s="161">
        <f>F162</f>
        <v>17582</v>
      </c>
      <c r="G161" s="162">
        <f>G162</f>
        <v>0</v>
      </c>
      <c r="H161" s="55"/>
    </row>
    <row r="162" spans="1:11" s="56" customFormat="1" ht="39.75" customHeight="1" thickBot="1">
      <c r="A162" s="209"/>
      <c r="B162" s="206"/>
      <c r="C162" s="142">
        <v>2010</v>
      </c>
      <c r="D162" s="143" t="s">
        <v>170</v>
      </c>
      <c r="E162" s="53">
        <f>F162+G162</f>
        <v>17582</v>
      </c>
      <c r="F162" s="53">
        <v>17582</v>
      </c>
      <c r="G162" s="54">
        <v>0</v>
      </c>
      <c r="H162" s="55"/>
    </row>
    <row r="163" spans="1:11" s="137" customFormat="1" ht="25.5" customHeight="1" thickBot="1">
      <c r="A163" s="192" t="s">
        <v>175</v>
      </c>
      <c r="B163" s="193"/>
      <c r="C163" s="193"/>
      <c r="D163" s="194"/>
      <c r="E163" s="163">
        <f>E146+E149+E152+E158</f>
        <v>3237355</v>
      </c>
      <c r="F163" s="163">
        <f>F146+F149+F152+F158</f>
        <v>3237355</v>
      </c>
      <c r="G163" s="164">
        <f>G146+G149+G152+G158</f>
        <v>0</v>
      </c>
      <c r="H163" s="136"/>
      <c r="J163" s="165"/>
    </row>
    <row r="164" spans="1:11" s="69" customFormat="1" ht="23.25" customHeight="1">
      <c r="A164" s="195" t="s">
        <v>176</v>
      </c>
      <c r="B164" s="196"/>
      <c r="C164" s="196"/>
      <c r="D164" s="196"/>
      <c r="E164" s="196"/>
      <c r="F164" s="196"/>
      <c r="G164" s="197"/>
      <c r="H164" s="166"/>
    </row>
    <row r="165" spans="1:11" s="69" customFormat="1" ht="23.25" customHeight="1">
      <c r="A165" s="167">
        <v>600</v>
      </c>
      <c r="B165" s="168"/>
      <c r="C165" s="152"/>
      <c r="D165" s="152" t="s">
        <v>177</v>
      </c>
      <c r="E165" s="138">
        <f t="shared" ref="E165:G166" si="8">E166</f>
        <v>40000</v>
      </c>
      <c r="F165" s="138">
        <f t="shared" si="8"/>
        <v>40000</v>
      </c>
      <c r="G165" s="139">
        <f t="shared" si="8"/>
        <v>0</v>
      </c>
      <c r="H165" s="169"/>
    </row>
    <row r="166" spans="1:11" s="56" customFormat="1" ht="21.75" customHeight="1">
      <c r="A166" s="198"/>
      <c r="B166" s="170">
        <v>60014</v>
      </c>
      <c r="C166" s="171"/>
      <c r="D166" s="141" t="s">
        <v>178</v>
      </c>
      <c r="E166" s="172">
        <f t="shared" si="8"/>
        <v>40000</v>
      </c>
      <c r="F166" s="172">
        <f t="shared" si="8"/>
        <v>40000</v>
      </c>
      <c r="G166" s="173">
        <f t="shared" si="8"/>
        <v>0</v>
      </c>
      <c r="H166" s="174"/>
    </row>
    <row r="167" spans="1:11" s="56" customFormat="1" ht="38.25" customHeight="1" thickBot="1">
      <c r="A167" s="199"/>
      <c r="B167" s="175"/>
      <c r="C167" s="176">
        <v>2320</v>
      </c>
      <c r="D167" s="177" t="s">
        <v>179</v>
      </c>
      <c r="E167" s="53">
        <f>F167+G167</f>
        <v>40000</v>
      </c>
      <c r="F167" s="53">
        <f>32000+8000</f>
        <v>40000</v>
      </c>
      <c r="G167" s="54">
        <v>0</v>
      </c>
      <c r="H167" s="174"/>
    </row>
    <row r="168" spans="1:11" s="137" customFormat="1" ht="24" customHeight="1" thickBot="1">
      <c r="A168" s="192" t="s">
        <v>180</v>
      </c>
      <c r="B168" s="193"/>
      <c r="C168" s="193"/>
      <c r="D168" s="194"/>
      <c r="E168" s="178">
        <f>E165</f>
        <v>40000</v>
      </c>
      <c r="F168" s="178">
        <f>F165</f>
        <v>40000</v>
      </c>
      <c r="G168" s="179">
        <f>G165</f>
        <v>0</v>
      </c>
      <c r="H168" s="180"/>
    </row>
    <row r="169" spans="1:11" s="137" customFormat="1" ht="27" customHeight="1" thickBot="1">
      <c r="A169" s="200" t="s">
        <v>181</v>
      </c>
      <c r="B169" s="201"/>
      <c r="C169" s="201"/>
      <c r="D169" s="202"/>
      <c r="E169" s="181">
        <f>E144+E163+E168</f>
        <v>47540966.759999998</v>
      </c>
      <c r="F169" s="181">
        <f>F144+F163+F168</f>
        <v>44593280</v>
      </c>
      <c r="G169" s="182">
        <f>G144+G163+G168</f>
        <v>2947686.76</v>
      </c>
      <c r="H169" s="180"/>
      <c r="J169" s="183" t="e">
        <f>#REF!+E13+E25+E33+E37+E67+E73+E94+E99+E122+E127+E130+E137+E146+E149+E152+E158+E165</f>
        <v>#REF!</v>
      </c>
      <c r="K169" s="183" t="e">
        <f>E169-J169</f>
        <v>#REF!</v>
      </c>
    </row>
    <row r="170" spans="1:11">
      <c r="A170" s="184"/>
      <c r="B170" s="185"/>
      <c r="C170" s="186"/>
      <c r="D170" s="187"/>
      <c r="E170" s="188"/>
      <c r="F170" s="188"/>
      <c r="G170" s="188"/>
      <c r="H170" s="189"/>
    </row>
    <row r="171" spans="1:11">
      <c r="A171" s="184"/>
      <c r="B171" s="185"/>
      <c r="C171" s="186"/>
      <c r="D171" s="187"/>
      <c r="E171" s="188"/>
      <c r="F171" s="188"/>
      <c r="G171" s="188"/>
      <c r="H171" s="189"/>
    </row>
    <row r="172" spans="1:11">
      <c r="A172" s="184"/>
      <c r="B172" s="185"/>
      <c r="C172" s="186"/>
      <c r="D172" s="187"/>
      <c r="E172" s="187"/>
      <c r="F172" s="187"/>
      <c r="G172" s="187"/>
    </row>
    <row r="173" spans="1:11">
      <c r="A173" s="184"/>
      <c r="B173" s="185"/>
      <c r="C173" s="186"/>
      <c r="D173" s="187"/>
      <c r="E173" s="187"/>
      <c r="F173" s="187"/>
      <c r="G173" s="187"/>
    </row>
    <row r="174" spans="1:11">
      <c r="A174" s="184"/>
      <c r="B174" s="185"/>
      <c r="C174" s="186"/>
      <c r="D174" s="187"/>
      <c r="E174" s="187"/>
      <c r="F174" s="187"/>
      <c r="G174" s="187"/>
    </row>
  </sheetData>
  <mergeCells count="87">
    <mergeCell ref="E1:G1"/>
    <mergeCell ref="E2:G2"/>
    <mergeCell ref="E3:G3"/>
    <mergeCell ref="E4:G4"/>
    <mergeCell ref="A6:G6"/>
    <mergeCell ref="F8:G8"/>
    <mergeCell ref="F9:F10"/>
    <mergeCell ref="G9:G10"/>
    <mergeCell ref="A12:G12"/>
    <mergeCell ref="A14:A21"/>
    <mergeCell ref="B14:B16"/>
    <mergeCell ref="B18:B21"/>
    <mergeCell ref="A8:A10"/>
    <mergeCell ref="B8:B10"/>
    <mergeCell ref="C8:C10"/>
    <mergeCell ref="D8:D10"/>
    <mergeCell ref="E8:E10"/>
    <mergeCell ref="A35:A36"/>
    <mergeCell ref="A22:A24"/>
    <mergeCell ref="B22:B24"/>
    <mergeCell ref="A26:A32"/>
    <mergeCell ref="B26:B27"/>
    <mergeCell ref="B28:B32"/>
    <mergeCell ref="A33:A34"/>
    <mergeCell ref="B33:B34"/>
    <mergeCell ref="C33:C34"/>
    <mergeCell ref="D33:D34"/>
    <mergeCell ref="E33:E34"/>
    <mergeCell ref="F33:F34"/>
    <mergeCell ref="G33:G34"/>
    <mergeCell ref="A69:A72"/>
    <mergeCell ref="B69:B70"/>
    <mergeCell ref="B39:B40"/>
    <mergeCell ref="B41:B44"/>
    <mergeCell ref="B50:B59"/>
    <mergeCell ref="B64:B66"/>
    <mergeCell ref="A67:A68"/>
    <mergeCell ref="B67:B68"/>
    <mergeCell ref="C67:C68"/>
    <mergeCell ref="D67:D68"/>
    <mergeCell ref="E67:E68"/>
    <mergeCell ref="F67:F68"/>
    <mergeCell ref="G67:G68"/>
    <mergeCell ref="A96:A98"/>
    <mergeCell ref="B96:B98"/>
    <mergeCell ref="B79:B80"/>
    <mergeCell ref="B81:B86"/>
    <mergeCell ref="B87:B91"/>
    <mergeCell ref="B92:B93"/>
    <mergeCell ref="B94:B95"/>
    <mergeCell ref="B118:B119"/>
    <mergeCell ref="D94:D95"/>
    <mergeCell ref="E94:E95"/>
    <mergeCell ref="F94:F95"/>
    <mergeCell ref="G94:G95"/>
    <mergeCell ref="C94:C95"/>
    <mergeCell ref="B100:B101"/>
    <mergeCell ref="B102:B105"/>
    <mergeCell ref="B108:B109"/>
    <mergeCell ref="B111:B113"/>
    <mergeCell ref="B114:B117"/>
    <mergeCell ref="B120:B121"/>
    <mergeCell ref="A123:A126"/>
    <mergeCell ref="B123:B124"/>
    <mergeCell ref="B125:B126"/>
    <mergeCell ref="A131:A135"/>
    <mergeCell ref="B131:B132"/>
    <mergeCell ref="B133:B136"/>
    <mergeCell ref="A159:A162"/>
    <mergeCell ref="B159:B160"/>
    <mergeCell ref="B161:B162"/>
    <mergeCell ref="A138:A143"/>
    <mergeCell ref="B138:B143"/>
    <mergeCell ref="A144:D144"/>
    <mergeCell ref="A145:G145"/>
    <mergeCell ref="A147:A148"/>
    <mergeCell ref="B147:B148"/>
    <mergeCell ref="A150:A151"/>
    <mergeCell ref="B150:B151"/>
    <mergeCell ref="A153:A154"/>
    <mergeCell ref="B153:B154"/>
    <mergeCell ref="A156:A157"/>
    <mergeCell ref="A163:D163"/>
    <mergeCell ref="A164:G164"/>
    <mergeCell ref="A166:A167"/>
    <mergeCell ref="A168:D168"/>
    <mergeCell ref="A169:D169"/>
  </mergeCells>
  <printOptions horizontalCentered="1"/>
  <pageMargins left="0.39370078740157483" right="0.31496062992125984" top="0.74803149606299213" bottom="0.74803149606299213" header="0.31496062992125984" footer="0.31496062992125984"/>
  <pageSetup paperSize="9" scale="66" fitToHeight="6" orientation="landscape" r:id="rId1"/>
  <headerFooter alignWithMargins="0"/>
  <rowBreaks count="5" manualBreakCount="5">
    <brk id="32" max="6" man="1"/>
    <brk id="59" max="6" man="1"/>
    <brk id="91" max="6" man="1"/>
    <brk id="117" max="6" man="1"/>
    <brk id="14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Tabela nr 1ostateczne</vt:lpstr>
      <vt:lpstr>'Tabela nr 1ostateczne'!Obszar_wydruku</vt:lpstr>
      <vt:lpstr>'Tabela nr 1ostateczne'!Tytuły_wydruku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2015-01-12T09:02:53Z</dcterms:created>
  <dcterms:modified xsi:type="dcterms:W3CDTF">2015-01-15T13:00:20Z</dcterms:modified>
</cp:coreProperties>
</file>