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975"/>
  </bookViews>
  <sheets>
    <sheet name="Zał. Nr 4 U.IV " sheetId="1" r:id="rId1"/>
  </sheets>
  <externalReferences>
    <externalReference r:id="rId2"/>
    <externalReference r:id="rId3"/>
  </externalReferences>
  <definedNames>
    <definedName name="Dział" localSheetId="0">#REF!</definedName>
    <definedName name="Dział">#REF!</definedName>
    <definedName name="_xlnm.Print_Area" localSheetId="0">'Zał. Nr 4 U.IV '!$A$1:$H$57</definedName>
    <definedName name="_xlnm.Print_Titles" localSheetId="0">'Zał. Nr 4 U.IV '!$8:$10</definedName>
  </definedNames>
  <calcPr calcId="125725" fullCalcOnLoad="1"/>
</workbook>
</file>

<file path=xl/calcChain.xml><?xml version="1.0" encoding="utf-8"?>
<calcChain xmlns="http://schemas.openxmlformats.org/spreadsheetml/2006/main">
  <c r="H54" i="1"/>
  <c r="G54"/>
  <c r="F54"/>
  <c r="E54"/>
  <c r="D54"/>
  <c r="D53"/>
  <c r="D51"/>
  <c r="E50"/>
  <c r="D50"/>
  <c r="F49"/>
  <c r="D49"/>
  <c r="H48"/>
  <c r="G48"/>
  <c r="F48"/>
  <c r="E48"/>
  <c r="D48"/>
  <c r="H47"/>
  <c r="G47"/>
  <c r="F47"/>
  <c r="E47"/>
  <c r="D47"/>
  <c r="H45"/>
  <c r="G45"/>
  <c r="F45"/>
  <c r="E45"/>
  <c r="D45"/>
  <c r="H44"/>
  <c r="G44"/>
  <c r="F44"/>
  <c r="E44"/>
  <c r="D44"/>
  <c r="H39"/>
  <c r="G39"/>
  <c r="F39"/>
  <c r="E39"/>
  <c r="D39"/>
  <c r="E38"/>
  <c r="D38"/>
  <c r="D37" s="1"/>
  <c r="D36" s="1"/>
  <c r="H37"/>
  <c r="G37"/>
  <c r="F37"/>
  <c r="E37"/>
  <c r="E36" s="1"/>
  <c r="H36"/>
  <c r="G36"/>
  <c r="F36"/>
  <c r="H34"/>
  <c r="G34"/>
  <c r="F34"/>
  <c r="E34"/>
  <c r="D34"/>
  <c r="H32"/>
  <c r="G32"/>
  <c r="F32"/>
  <c r="F31" s="1"/>
  <c r="E32"/>
  <c r="D32"/>
  <c r="H31"/>
  <c r="G31"/>
  <c r="E31"/>
  <c r="D31" s="1"/>
  <c r="F30"/>
  <c r="F29" s="1"/>
  <c r="F28" s="1"/>
  <c r="H29"/>
  <c r="G29"/>
  <c r="G28" s="1"/>
  <c r="E29"/>
  <c r="E28" s="1"/>
  <c r="D29"/>
  <c r="H28"/>
  <c r="D28"/>
  <c r="H25"/>
  <c r="G25"/>
  <c r="F25"/>
  <c r="E25"/>
  <c r="D25"/>
  <c r="H24"/>
  <c r="G24"/>
  <c r="F24"/>
  <c r="E24"/>
  <c r="D24"/>
  <c r="F23"/>
  <c r="D23"/>
  <c r="H22"/>
  <c r="G22"/>
  <c r="F22"/>
  <c r="E22"/>
  <c r="D22"/>
  <c r="H21"/>
  <c r="G21"/>
  <c r="F21"/>
  <c r="E21"/>
  <c r="D21"/>
  <c r="E19"/>
  <c r="D19"/>
  <c r="H18"/>
  <c r="G18"/>
  <c r="F18"/>
  <c r="E18"/>
  <c r="D18"/>
  <c r="H17"/>
  <c r="G17"/>
  <c r="F17"/>
  <c r="E17"/>
  <c r="D17"/>
  <c r="E13"/>
  <c r="D13"/>
  <c r="H12"/>
  <c r="G12"/>
  <c r="F12"/>
  <c r="E12"/>
  <c r="D12"/>
  <c r="H11"/>
  <c r="H56" s="1"/>
  <c r="G11"/>
  <c r="G56" s="1"/>
  <c r="F11"/>
  <c r="F56" s="1"/>
  <c r="E11"/>
  <c r="E56" s="1"/>
  <c r="D11"/>
  <c r="D56" s="1"/>
  <c r="E57" l="1"/>
  <c r="F59"/>
</calcChain>
</file>

<file path=xl/sharedStrings.xml><?xml version="1.0" encoding="utf-8"?>
<sst xmlns="http://schemas.openxmlformats.org/spreadsheetml/2006/main" count="62" uniqueCount="61">
  <si>
    <t>Załącznik nr 4</t>
  </si>
  <si>
    <t>do Uchwały Nr IV/            /14</t>
  </si>
  <si>
    <t>Rady Miejskiej w Konstantynowie Łodzkim</t>
  </si>
  <si>
    <t>z dnia 23 grudnia 2014 r.</t>
  </si>
  <si>
    <t>PLANOWANE WYDATKI MAJĄTKOWE NA ROK 2014</t>
  </si>
  <si>
    <t>Dz.</t>
  </si>
  <si>
    <t>Rozdz</t>
  </si>
  <si>
    <t>Wyszczególnienie</t>
  </si>
  <si>
    <t>Nakłady ogółem</t>
  </si>
  <si>
    <t>wydatki majątkowe w roku 2014</t>
  </si>
  <si>
    <t xml:space="preserve">wydatki inwestycyjne </t>
  </si>
  <si>
    <t xml:space="preserve">zakupy inwestycyjne </t>
  </si>
  <si>
    <t>dotacje inwestycyjne</t>
  </si>
  <si>
    <t>zakup udziałów</t>
  </si>
  <si>
    <t>Transport i łączność</t>
  </si>
  <si>
    <t>Drogi publiczne gminne</t>
  </si>
  <si>
    <t>Modernizacja i budowa infrastruktury technicznej terenów przemysłowych dla Konstantynowa Łódzkiego - drogi WPF</t>
  </si>
  <si>
    <t>Poprawa komunikacji na drogach regionalnych w Konstantynowie Łódzkim</t>
  </si>
  <si>
    <t>Budowa parkingu przy ul. Kopernika</t>
  </si>
  <si>
    <t>Modernizacja dróg miejskich</t>
  </si>
  <si>
    <t>Gospodarka mieszkaniowa</t>
  </si>
  <si>
    <t>Gospodarka gruntami i nieruchomościami</t>
  </si>
  <si>
    <t>Wykup gruntów pod drogi - wykupy w cyklu jednorocznym</t>
  </si>
  <si>
    <t>Wykup gruntów pod drogi - wykupy w cyklu wieloletnim WPF</t>
  </si>
  <si>
    <t>Działalność usługowa</t>
  </si>
  <si>
    <t>Plany zagospodarowania przestrzennego</t>
  </si>
  <si>
    <t>Budowa i wdrożenie systemu informacji przestrzennej Gminy Konstantynów Łódzki</t>
  </si>
  <si>
    <t>Administracja publiczna</t>
  </si>
  <si>
    <t>Urzędy gmin</t>
  </si>
  <si>
    <t>Fundusz utrzymania projektu kompleksowej termomodernizacji budynków użyteczności publicznej w Konstantynowie Łódzkim WPF</t>
  </si>
  <si>
    <t>Strategia Rozwoju Łódzkiego Obszaru Metropolitalnego WPF</t>
  </si>
  <si>
    <t>Bezpieczeństwo publiczne i ochrona przeciwpożarowa</t>
  </si>
  <si>
    <t>Ochotnicze straże pożarne</t>
  </si>
  <si>
    <t>Zakup sprzętu hydraulicznego dla OSP Konstantynów Łódzki</t>
  </si>
  <si>
    <t>Oświata i wychowanie</t>
  </si>
  <si>
    <t>Przedszkola</t>
  </si>
  <si>
    <t>Zakup zmywarki w Przedszkolu Nr 2</t>
  </si>
  <si>
    <t>Licea ogółnokształcące</t>
  </si>
  <si>
    <t>Termomodernizacja budynku Liceum Ogólnokształcącego                        w Konstantynowie Łódzkim</t>
  </si>
  <si>
    <t>Gospodarka komunalna i ochrona środowiska</t>
  </si>
  <si>
    <t>Gospodarka ściekowa i ochrona wód</t>
  </si>
  <si>
    <t>Modernizacja i budowa infrastruktury technicznej terenów przemysłowych dla Konstantynowa Łódzkiego - gospodarka wodno-ściekowa WPF</t>
  </si>
  <si>
    <t>Pozostała działalność</t>
  </si>
  <si>
    <t xml:space="preserve">Budowa farmy fotowoltaicznej </t>
  </si>
  <si>
    <t>Budowa tablicy pamiątkowej na PL. Kościuszki</t>
  </si>
  <si>
    <t>Rewaloryzacja parku miejskiego na Pl. Wolności w Konstantynowie Łódzkim WPF</t>
  </si>
  <si>
    <t>Zakup udziałów w spółce prawa handlowego</t>
  </si>
  <si>
    <t>Kultura i ochrona dziedzictwa narodowego</t>
  </si>
  <si>
    <t>Biblioteki</t>
  </si>
  <si>
    <t>Modernizacja budynku Miejskiej Biblioteki Publicznej</t>
  </si>
  <si>
    <t>Kultura fizyczna</t>
  </si>
  <si>
    <t>Instytucje kultury fizycznej</t>
  </si>
  <si>
    <t>Zakup sprzętu fitness dla CSiR</t>
  </si>
  <si>
    <t>Modernizacja obiektów sportowych Centrum Sportu i Rekreacji</t>
  </si>
  <si>
    <t>Zakup i montaż urządzeń na placu zabaw w CSiR</t>
  </si>
  <si>
    <t>Zakup i montaż systemu monitoringu w Ośrodku nad Stawem</t>
  </si>
  <si>
    <t>Zakup szorowarki basenowej</t>
  </si>
  <si>
    <t>Opracowanie koncepcji budowy infrastruktury sportowej i kulturalnej terenu wokół grodziska Rszew</t>
  </si>
  <si>
    <t xml:space="preserve">Razem </t>
  </si>
  <si>
    <t>PLANOWANE WYDATKI MAJĄTKOWE</t>
  </si>
  <si>
    <t xml:space="preserve"> </t>
  </si>
</sst>
</file>

<file path=xl/styles.xml><?xml version="1.0" encoding="utf-8"?>
<styleSheet xmlns="http://schemas.openxmlformats.org/spreadsheetml/2006/main">
  <fonts count="47">
    <font>
      <sz val="10"/>
      <name val="Arial CE"/>
      <charset val="238"/>
    </font>
    <font>
      <sz val="10"/>
      <name val="Arial CE"/>
    </font>
    <font>
      <sz val="12"/>
      <color indexed="8"/>
      <name val="Times New Roman CE"/>
      <family val="1"/>
      <charset val="238"/>
    </font>
    <font>
      <sz val="10"/>
      <name val="Arial CE"/>
      <charset val="238"/>
    </font>
    <font>
      <b/>
      <sz val="13"/>
      <name val="Times New Roman CE"/>
      <family val="1"/>
      <charset val="238"/>
    </font>
    <font>
      <sz val="13"/>
      <name val="Times New Roman CE"/>
      <family val="1"/>
      <charset val="238"/>
    </font>
    <font>
      <sz val="14"/>
      <color indexed="8"/>
      <name val="Times New Roman CE"/>
      <family val="1"/>
      <charset val="238"/>
    </font>
    <font>
      <sz val="13"/>
      <color indexed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color indexed="8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4"/>
      <color indexed="8"/>
      <name val="Times New Roman CE"/>
      <family val="1"/>
      <charset val="238"/>
    </font>
    <font>
      <b/>
      <sz val="14"/>
      <color indexed="8"/>
      <name val="Times New Roman CE"/>
      <charset val="238"/>
    </font>
    <font>
      <b/>
      <sz val="14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b/>
      <sz val="13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i/>
      <u/>
      <sz val="14"/>
      <name val="Times New Roman"/>
      <family val="1"/>
      <charset val="238"/>
    </font>
    <font>
      <i/>
      <u/>
      <sz val="14"/>
      <name val="Times New Roman CE"/>
      <charset val="238"/>
    </font>
    <font>
      <i/>
      <u/>
      <sz val="14"/>
      <color indexed="8"/>
      <name val="Times New Roman CE"/>
      <family val="1"/>
      <charset val="238"/>
    </font>
    <font>
      <i/>
      <u/>
      <sz val="14"/>
      <name val="Times New Roman CE"/>
      <family val="1"/>
      <charset val="238"/>
    </font>
    <font>
      <sz val="14"/>
      <name val="Times New Roman"/>
      <family val="1"/>
      <charset val="238"/>
    </font>
    <font>
      <sz val="14"/>
      <name val="Times New Roman CE"/>
      <family val="1"/>
      <charset val="238"/>
    </font>
    <font>
      <i/>
      <sz val="14"/>
      <color indexed="8"/>
      <name val="Times New Roman CE"/>
      <family val="1"/>
      <charset val="238"/>
    </font>
    <font>
      <sz val="14"/>
      <color indexed="8"/>
      <name val="Times New Roman"/>
      <family val="1"/>
      <charset val="238"/>
    </font>
    <font>
      <sz val="14"/>
      <name val="Times New Roman CE"/>
      <charset val="238"/>
    </font>
    <font>
      <b/>
      <i/>
      <sz val="14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i/>
      <sz val="14.5"/>
      <color indexed="8"/>
      <name val="Times New Roman"/>
      <family val="1"/>
      <charset val="238"/>
    </font>
    <font>
      <sz val="14.5"/>
      <name val="Times New Roman"/>
      <family val="1"/>
      <charset val="238"/>
    </font>
    <font>
      <sz val="14.5"/>
      <name val="Times New Roman CE"/>
      <charset val="238"/>
    </font>
    <font>
      <i/>
      <sz val="14.5"/>
      <color indexed="8"/>
      <name val="Times New Roman CE"/>
      <family val="1"/>
      <charset val="238"/>
    </font>
    <font>
      <i/>
      <sz val="14"/>
      <color indexed="8"/>
      <name val="Times New Roman"/>
      <family val="1"/>
      <charset val="238"/>
    </font>
    <font>
      <sz val="13.5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4.5"/>
      <color indexed="8"/>
      <name val="Times New Roman"/>
      <family val="1"/>
      <charset val="238"/>
    </font>
    <font>
      <sz val="14.5"/>
      <name val="Times New Roman CE"/>
      <family val="1"/>
      <charset val="238"/>
    </font>
    <font>
      <sz val="14.5"/>
      <color indexed="8"/>
      <name val="Times New Roman CE"/>
      <family val="1"/>
      <charset val="238"/>
    </font>
    <font>
      <b/>
      <sz val="13.5"/>
      <name val="Times New Roman"/>
      <family val="1"/>
      <charset val="238"/>
    </font>
    <font>
      <b/>
      <sz val="14"/>
      <name val="Times New Roman CE"/>
      <charset val="238"/>
    </font>
    <font>
      <b/>
      <i/>
      <sz val="14"/>
      <color indexed="8"/>
      <name val="Times New Roman CE"/>
      <family val="1"/>
      <charset val="238"/>
    </font>
    <font>
      <sz val="14.5"/>
      <color indexed="8"/>
      <name val="Times New Roman"/>
      <family val="1"/>
      <charset val="238"/>
    </font>
    <font>
      <i/>
      <u/>
      <sz val="13.5"/>
      <name val="Times New Roman"/>
      <family val="1"/>
      <charset val="238"/>
    </font>
    <font>
      <b/>
      <sz val="13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67">
    <xf numFmtId="0" fontId="0" fillId="0" borderId="0" xfId="0"/>
    <xf numFmtId="0" fontId="2" fillId="0" borderId="0" xfId="1" applyFont="1" applyBorder="1" applyAlignment="1"/>
    <xf numFmtId="1" fontId="2" fillId="0" borderId="0" xfId="1" applyNumberFormat="1" applyFont="1" applyBorder="1" applyAlignment="1">
      <alignment horizontal="center"/>
    </xf>
    <xf numFmtId="3" fontId="2" fillId="0" borderId="0" xfId="1" applyNumberFormat="1" applyFont="1" applyBorder="1" applyAlignment="1"/>
    <xf numFmtId="3" fontId="4" fillId="0" borderId="0" xfId="0" applyNumberFormat="1" applyFont="1" applyBorder="1" applyAlignment="1" applyProtection="1">
      <alignment horizontal="left" vertical="center"/>
      <protection locked="0" hidden="1"/>
    </xf>
    <xf numFmtId="3" fontId="5" fillId="0" borderId="0" xfId="0" applyNumberFormat="1" applyFont="1" applyBorder="1" applyAlignment="1" applyProtection="1">
      <alignment horizontal="left" vertical="center"/>
      <protection locked="0" hidden="1"/>
    </xf>
    <xf numFmtId="1" fontId="6" fillId="0" borderId="0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left" vertical="center"/>
    </xf>
    <xf numFmtId="0" fontId="8" fillId="0" borderId="0" xfId="1" applyFont="1" applyBorder="1" applyAlignment="1"/>
    <xf numFmtId="0" fontId="5" fillId="0" borderId="0" xfId="1" applyFont="1" applyBorder="1" applyAlignment="1">
      <alignment horizontal="left" vertical="center"/>
    </xf>
    <xf numFmtId="0" fontId="8" fillId="0" borderId="0" xfId="1" applyFont="1"/>
    <xf numFmtId="0" fontId="9" fillId="0" borderId="0" xfId="1" applyFont="1" applyBorder="1" applyAlignment="1"/>
    <xf numFmtId="0" fontId="10" fillId="0" borderId="0" xfId="1" applyFont="1" applyBorder="1" applyAlignment="1"/>
    <xf numFmtId="0" fontId="10" fillId="0" borderId="0" xfId="1" applyFont="1"/>
    <xf numFmtId="0" fontId="11" fillId="0" borderId="0" xfId="1" applyFont="1" applyBorder="1" applyAlignment="1">
      <alignment horizontal="center" vertical="center"/>
    </xf>
    <xf numFmtId="1" fontId="12" fillId="2" borderId="1" xfId="1" applyNumberFormat="1" applyFont="1" applyFill="1" applyBorder="1" applyAlignment="1">
      <alignment horizontal="center" vertical="center" wrapText="1"/>
    </xf>
    <xf numFmtId="1" fontId="12" fillId="2" borderId="2" xfId="1" applyNumberFormat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4" fillId="2" borderId="3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center" vertical="center" wrapText="1"/>
    </xf>
    <xf numFmtId="0" fontId="12" fillId="0" borderId="0" xfId="1" applyFont="1" applyBorder="1" applyAlignment="1"/>
    <xf numFmtId="1" fontId="12" fillId="2" borderId="7" xfId="1" applyNumberFormat="1" applyFont="1" applyFill="1" applyBorder="1" applyAlignment="1">
      <alignment horizontal="center" vertical="center" wrapText="1"/>
    </xf>
    <xf numFmtId="1" fontId="12" fillId="2" borderId="8" xfId="1" applyNumberFormat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14" fillId="2" borderId="9" xfId="2" applyFont="1" applyFill="1" applyBorder="1" applyAlignment="1">
      <alignment horizontal="center" vertical="center" wrapText="1"/>
    </xf>
    <xf numFmtId="0" fontId="14" fillId="2" borderId="8" xfId="2" applyFont="1" applyFill="1" applyBorder="1" applyAlignment="1">
      <alignment horizontal="center" vertical="center" wrapText="1"/>
    </xf>
    <xf numFmtId="0" fontId="14" fillId="2" borderId="10" xfId="2" applyFont="1" applyFill="1" applyBorder="1" applyAlignment="1">
      <alignment horizontal="center" vertical="center" wrapText="1"/>
    </xf>
    <xf numFmtId="0" fontId="14" fillId="2" borderId="11" xfId="2" applyFont="1" applyFill="1" applyBorder="1" applyAlignment="1">
      <alignment horizontal="center" vertical="center" wrapText="1"/>
    </xf>
    <xf numFmtId="1" fontId="15" fillId="0" borderId="12" xfId="1" applyNumberFormat="1" applyFont="1" applyBorder="1" applyAlignment="1">
      <alignment horizontal="center" vertical="center" wrapText="1"/>
    </xf>
    <xf numFmtId="1" fontId="15" fillId="0" borderId="13" xfId="1" applyNumberFormat="1" applyFont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 wrapText="1"/>
    </xf>
    <xf numFmtId="3" fontId="15" fillId="0" borderId="13" xfId="1" applyNumberFormat="1" applyFont="1" applyBorder="1" applyAlignment="1">
      <alignment horizontal="center" vertical="center" wrapText="1"/>
    </xf>
    <xf numFmtId="3" fontId="15" fillId="0" borderId="14" xfId="1" applyNumberFormat="1" applyFont="1" applyBorder="1" applyAlignment="1">
      <alignment horizontal="center" vertical="center" wrapText="1"/>
    </xf>
    <xf numFmtId="3" fontId="15" fillId="0" borderId="15" xfId="1" applyNumberFormat="1" applyFont="1" applyBorder="1" applyAlignment="1">
      <alignment horizontal="center" vertical="center" wrapText="1"/>
    </xf>
    <xf numFmtId="0" fontId="16" fillId="0" borderId="0" xfId="1" applyFont="1" applyBorder="1" applyAlignment="1"/>
    <xf numFmtId="1" fontId="12" fillId="2" borderId="16" xfId="1" applyNumberFormat="1" applyFont="1" applyFill="1" applyBorder="1" applyAlignment="1">
      <alignment horizontal="center" vertical="center"/>
    </xf>
    <xf numFmtId="1" fontId="12" fillId="2" borderId="17" xfId="1" applyNumberFormat="1" applyFont="1" applyFill="1" applyBorder="1" applyAlignment="1">
      <alignment horizontal="center" vertical="center"/>
    </xf>
    <xf numFmtId="0" fontId="12" fillId="2" borderId="17" xfId="1" applyFont="1" applyFill="1" applyBorder="1" applyAlignment="1">
      <alignment horizontal="center" vertical="center" wrapText="1"/>
    </xf>
    <xf numFmtId="4" fontId="12" fillId="2" borderId="17" xfId="1" applyNumberFormat="1" applyFont="1" applyFill="1" applyBorder="1" applyAlignment="1">
      <alignment horizontal="center" vertical="center" wrapText="1"/>
    </xf>
    <xf numFmtId="4" fontId="12" fillId="2" borderId="18" xfId="1" applyNumberFormat="1" applyFont="1" applyFill="1" applyBorder="1" applyAlignment="1">
      <alignment horizontal="center" vertical="center" wrapText="1"/>
    </xf>
    <xf numFmtId="0" fontId="6" fillId="0" borderId="0" xfId="1" applyFont="1" applyBorder="1" applyAlignment="1"/>
    <xf numFmtId="1" fontId="17" fillId="0" borderId="19" xfId="1" applyNumberFormat="1" applyFont="1" applyBorder="1" applyAlignment="1">
      <alignment horizontal="center" vertical="center"/>
    </xf>
    <xf numFmtId="1" fontId="18" fillId="0" borderId="17" xfId="1" applyNumberFormat="1" applyFont="1" applyBorder="1" applyAlignment="1">
      <alignment horizontal="center" vertical="center"/>
    </xf>
    <xf numFmtId="0" fontId="18" fillId="0" borderId="17" xfId="1" applyFont="1" applyBorder="1" applyAlignment="1">
      <alignment vertical="center" wrapText="1"/>
    </xf>
    <xf numFmtId="4" fontId="12" fillId="3" borderId="17" xfId="1" applyNumberFormat="1" applyFont="1" applyFill="1" applyBorder="1" applyAlignment="1">
      <alignment horizontal="right" vertical="center" wrapText="1"/>
    </xf>
    <xf numFmtId="4" fontId="12" fillId="3" borderId="18" xfId="1" applyNumberFormat="1" applyFont="1" applyFill="1" applyBorder="1" applyAlignment="1">
      <alignment horizontal="right" vertical="center" wrapText="1"/>
    </xf>
    <xf numFmtId="1" fontId="18" fillId="0" borderId="20" xfId="1" applyNumberFormat="1" applyFont="1" applyBorder="1" applyAlignment="1">
      <alignment horizontal="center" vertical="center"/>
    </xf>
    <xf numFmtId="0" fontId="19" fillId="0" borderId="17" xfId="0" applyFont="1" applyBorder="1" applyAlignment="1">
      <alignment vertical="center" wrapText="1"/>
    </xf>
    <xf numFmtId="4" fontId="20" fillId="3" borderId="17" xfId="1" applyNumberFormat="1" applyFont="1" applyFill="1" applyBorder="1" applyAlignment="1">
      <alignment horizontal="right" vertical="center" wrapText="1"/>
    </xf>
    <xf numFmtId="4" fontId="21" fillId="3" borderId="17" xfId="1" applyNumberFormat="1" applyFont="1" applyFill="1" applyBorder="1" applyAlignment="1">
      <alignment horizontal="right" vertical="center" wrapText="1"/>
    </xf>
    <xf numFmtId="4" fontId="21" fillId="3" borderId="21" xfId="1" applyNumberFormat="1" applyFont="1" applyFill="1" applyBorder="1" applyAlignment="1">
      <alignment horizontal="right" vertical="center" wrapText="1"/>
    </xf>
    <xf numFmtId="4" fontId="21" fillId="3" borderId="18" xfId="1" applyNumberFormat="1" applyFont="1" applyFill="1" applyBorder="1" applyAlignment="1">
      <alignment horizontal="right" vertical="center" wrapText="1"/>
    </xf>
    <xf numFmtId="4" fontId="22" fillId="3" borderId="17" xfId="1" applyNumberFormat="1" applyFont="1" applyFill="1" applyBorder="1" applyAlignment="1">
      <alignment horizontal="right" vertical="center" wrapText="1"/>
    </xf>
    <xf numFmtId="0" fontId="23" fillId="0" borderId="17" xfId="0" applyFont="1" applyBorder="1" applyAlignment="1">
      <alignment vertical="center" wrapText="1"/>
    </xf>
    <xf numFmtId="4" fontId="24" fillId="3" borderId="17" xfId="1" applyNumberFormat="1" applyFont="1" applyFill="1" applyBorder="1" applyAlignment="1">
      <alignment horizontal="right" vertical="center" wrapText="1"/>
    </xf>
    <xf numFmtId="4" fontId="6" fillId="3" borderId="17" xfId="1" applyNumberFormat="1" applyFont="1" applyFill="1" applyBorder="1" applyAlignment="1">
      <alignment horizontal="right" vertical="center" wrapText="1"/>
    </xf>
    <xf numFmtId="4" fontId="6" fillId="3" borderId="21" xfId="1" applyNumberFormat="1" applyFont="1" applyFill="1" applyBorder="1" applyAlignment="1">
      <alignment horizontal="right" vertical="center" wrapText="1"/>
    </xf>
    <xf numFmtId="4" fontId="6" fillId="3" borderId="18" xfId="1" applyNumberFormat="1" applyFont="1" applyFill="1" applyBorder="1" applyAlignment="1">
      <alignment horizontal="right" vertical="center" wrapText="1"/>
    </xf>
    <xf numFmtId="0" fontId="25" fillId="0" borderId="0" xfId="1" applyFont="1" applyBorder="1" applyAlignment="1"/>
    <xf numFmtId="1" fontId="18" fillId="2" borderId="16" xfId="1" applyNumberFormat="1" applyFont="1" applyFill="1" applyBorder="1" applyAlignment="1">
      <alignment horizontal="center" vertical="center"/>
    </xf>
    <xf numFmtId="1" fontId="18" fillId="2" borderId="17" xfId="1" applyNumberFormat="1" applyFont="1" applyFill="1" applyBorder="1" applyAlignment="1">
      <alignment horizontal="center" vertical="center"/>
    </xf>
    <xf numFmtId="0" fontId="18" fillId="2" borderId="17" xfId="1" applyFont="1" applyFill="1" applyBorder="1" applyAlignment="1">
      <alignment horizontal="center" vertical="center" wrapText="1"/>
    </xf>
    <xf numFmtId="1" fontId="17" fillId="4" borderId="19" xfId="1" applyNumberFormat="1" applyFont="1" applyFill="1" applyBorder="1" applyAlignment="1">
      <alignment horizontal="center" vertical="center"/>
    </xf>
    <xf numFmtId="1" fontId="17" fillId="0" borderId="22" xfId="1" applyNumberFormat="1" applyFont="1" applyBorder="1" applyAlignment="1">
      <alignment horizontal="center" vertical="center"/>
    </xf>
    <xf numFmtId="0" fontId="26" fillId="0" borderId="17" xfId="1" applyFont="1" applyBorder="1" applyAlignment="1">
      <alignment vertical="center" wrapText="1"/>
    </xf>
    <xf numFmtId="4" fontId="27" fillId="3" borderId="17" xfId="1" applyNumberFormat="1" applyFont="1" applyFill="1" applyBorder="1" applyAlignment="1">
      <alignment horizontal="right" vertical="center" wrapText="1"/>
    </xf>
    <xf numFmtId="1" fontId="17" fillId="4" borderId="12" xfId="1" applyNumberFormat="1" applyFont="1" applyFill="1" applyBorder="1" applyAlignment="1">
      <alignment horizontal="center" vertical="center"/>
    </xf>
    <xf numFmtId="1" fontId="17" fillId="0" borderId="20" xfId="1" applyNumberFormat="1" applyFont="1" applyBorder="1" applyAlignment="1">
      <alignment horizontal="center" vertical="center"/>
    </xf>
    <xf numFmtId="1" fontId="26" fillId="0" borderId="23" xfId="1" applyNumberFormat="1" applyFont="1" applyBorder="1" applyAlignment="1">
      <alignment horizontal="center" vertical="center"/>
    </xf>
    <xf numFmtId="1" fontId="26" fillId="0" borderId="19" xfId="1" applyNumberFormat="1" applyFont="1" applyBorder="1" applyAlignment="1">
      <alignment horizontal="center" vertical="center"/>
    </xf>
    <xf numFmtId="1" fontId="26" fillId="0" borderId="17" xfId="1" applyNumberFormat="1" applyFont="1" applyBorder="1" applyAlignment="1">
      <alignment horizontal="center" vertical="center"/>
    </xf>
    <xf numFmtId="0" fontId="25" fillId="0" borderId="17" xfId="1" applyFont="1" applyBorder="1" applyAlignment="1"/>
    <xf numFmtId="3" fontId="6" fillId="0" borderId="0" xfId="1" applyNumberFormat="1" applyFont="1" applyBorder="1" applyAlignment="1"/>
    <xf numFmtId="1" fontId="26" fillId="0" borderId="22" xfId="1" applyNumberFormat="1" applyFont="1" applyBorder="1" applyAlignment="1">
      <alignment vertical="center"/>
    </xf>
    <xf numFmtId="4" fontId="24" fillId="3" borderId="17" xfId="1" applyNumberFormat="1" applyFont="1" applyFill="1" applyBorder="1" applyAlignment="1">
      <alignment horizontal="right" vertical="center"/>
    </xf>
    <xf numFmtId="1" fontId="26" fillId="0" borderId="12" xfId="1" applyNumberFormat="1" applyFont="1" applyBorder="1" applyAlignment="1">
      <alignment horizontal="center" vertical="center"/>
    </xf>
    <xf numFmtId="1" fontId="26" fillId="0" borderId="13" xfId="1" applyNumberFormat="1" applyFont="1" applyBorder="1" applyAlignment="1">
      <alignment vertical="center"/>
    </xf>
    <xf numFmtId="1" fontId="28" fillId="2" borderId="17" xfId="1" applyNumberFormat="1" applyFont="1" applyFill="1" applyBorder="1" applyAlignment="1">
      <alignment horizontal="center" vertical="center"/>
    </xf>
    <xf numFmtId="4" fontId="13" fillId="2" borderId="17" xfId="1" applyNumberFormat="1" applyFont="1" applyFill="1" applyBorder="1" applyAlignment="1">
      <alignment horizontal="center" vertical="center" wrapText="1"/>
    </xf>
    <xf numFmtId="4" fontId="13" fillId="2" borderId="18" xfId="1" applyNumberFormat="1" applyFont="1" applyFill="1" applyBorder="1" applyAlignment="1">
      <alignment horizontal="center" vertical="center" wrapText="1"/>
    </xf>
    <xf numFmtId="1" fontId="29" fillId="0" borderId="22" xfId="1" applyNumberFormat="1" applyFont="1" applyBorder="1" applyAlignment="1">
      <alignment vertical="center"/>
    </xf>
    <xf numFmtId="4" fontId="13" fillId="3" borderId="17" xfId="1" applyNumberFormat="1" applyFont="1" applyFill="1" applyBorder="1" applyAlignment="1">
      <alignment horizontal="right" vertical="center" wrapText="1"/>
    </xf>
    <xf numFmtId="4" fontId="13" fillId="3" borderId="18" xfId="1" applyNumberFormat="1" applyFont="1" applyFill="1" applyBorder="1" applyAlignment="1">
      <alignment horizontal="right" vertical="center" wrapText="1"/>
    </xf>
    <xf numFmtId="1" fontId="30" fillId="0" borderId="13" xfId="1" applyNumberFormat="1" applyFont="1" applyFill="1" applyBorder="1" applyAlignment="1">
      <alignment vertical="center"/>
    </xf>
    <xf numFmtId="1" fontId="30" fillId="0" borderId="13" xfId="1" applyNumberFormat="1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vertical="center" wrapText="1"/>
    </xf>
    <xf numFmtId="4" fontId="32" fillId="0" borderId="17" xfId="1" applyNumberFormat="1" applyFont="1" applyFill="1" applyBorder="1" applyAlignment="1">
      <alignment horizontal="right" vertical="center" wrapText="1"/>
    </xf>
    <xf numFmtId="4" fontId="32" fillId="0" borderId="17" xfId="1" applyNumberFormat="1" applyFont="1" applyFill="1" applyBorder="1" applyAlignment="1">
      <alignment horizontal="right" vertical="center"/>
    </xf>
    <xf numFmtId="4" fontId="32" fillId="0" borderId="21" xfId="1" applyNumberFormat="1" applyFont="1" applyFill="1" applyBorder="1" applyAlignment="1">
      <alignment horizontal="right" vertical="center"/>
    </xf>
    <xf numFmtId="4" fontId="32" fillId="0" borderId="18" xfId="1" applyNumberFormat="1" applyFont="1" applyFill="1" applyBorder="1" applyAlignment="1">
      <alignment horizontal="right" vertical="center"/>
    </xf>
    <xf numFmtId="0" fontId="33" fillId="0" borderId="0" xfId="1" applyFont="1" applyFill="1" applyBorder="1" applyAlignment="1"/>
    <xf numFmtId="1" fontId="18" fillId="2" borderId="23" xfId="1" applyNumberFormat="1" applyFont="1" applyFill="1" applyBorder="1" applyAlignment="1">
      <alignment horizontal="center" vertical="center"/>
    </xf>
    <xf numFmtId="1" fontId="18" fillId="4" borderId="22" xfId="1" applyNumberFormat="1" applyFont="1" applyFill="1" applyBorder="1" applyAlignment="1">
      <alignment horizontal="center" vertical="center"/>
    </xf>
    <xf numFmtId="1" fontId="18" fillId="0" borderId="24" xfId="1" applyNumberFormat="1" applyFont="1" applyBorder="1" applyAlignment="1">
      <alignment horizontal="center" vertical="center"/>
    </xf>
    <xf numFmtId="1" fontId="18" fillId="4" borderId="20" xfId="1" applyNumberFormat="1" applyFont="1" applyFill="1" applyBorder="1" applyAlignment="1">
      <alignment horizontal="center" vertical="center"/>
    </xf>
    <xf numFmtId="1" fontId="34" fillId="0" borderId="25" xfId="1" applyNumberFormat="1" applyFont="1" applyBorder="1" applyAlignment="1">
      <alignment horizontal="center" vertical="center"/>
    </xf>
    <xf numFmtId="0" fontId="35" fillId="0" borderId="17" xfId="0" applyFont="1" applyBorder="1" applyAlignment="1">
      <alignment vertical="center" wrapText="1"/>
    </xf>
    <xf numFmtId="4" fontId="24" fillId="3" borderId="21" xfId="1" applyNumberFormat="1" applyFont="1" applyFill="1" applyBorder="1" applyAlignment="1">
      <alignment horizontal="right" vertical="center"/>
    </xf>
    <xf numFmtId="4" fontId="24" fillId="3" borderId="18" xfId="1" applyNumberFormat="1" applyFont="1" applyFill="1" applyBorder="1" applyAlignment="1">
      <alignment horizontal="right" vertical="center"/>
    </xf>
    <xf numFmtId="1" fontId="36" fillId="0" borderId="20" xfId="1" applyNumberFormat="1" applyFont="1" applyBorder="1" applyAlignment="1">
      <alignment vertical="center"/>
    </xf>
    <xf numFmtId="1" fontId="36" fillId="0" borderId="13" xfId="1" applyNumberFormat="1" applyFont="1" applyBorder="1" applyAlignment="1">
      <alignment vertical="center"/>
    </xf>
    <xf numFmtId="4" fontId="27" fillId="3" borderId="17" xfId="1" applyNumberFormat="1" applyFont="1" applyFill="1" applyBorder="1" applyAlignment="1">
      <alignment horizontal="right" vertical="center"/>
    </xf>
    <xf numFmtId="1" fontId="18" fillId="0" borderId="23" xfId="1" applyNumberFormat="1" applyFont="1" applyFill="1" applyBorder="1" applyAlignment="1">
      <alignment vertical="center"/>
    </xf>
    <xf numFmtId="1" fontId="37" fillId="0" borderId="19" xfId="1" applyNumberFormat="1" applyFont="1" applyFill="1" applyBorder="1" applyAlignment="1">
      <alignment vertical="center"/>
    </xf>
    <xf numFmtId="1" fontId="30" fillId="0" borderId="20" xfId="1" applyNumberFormat="1" applyFont="1" applyFill="1" applyBorder="1" applyAlignment="1">
      <alignment horizontal="center" vertical="center"/>
    </xf>
    <xf numFmtId="4" fontId="38" fillId="0" borderId="17" xfId="1" applyNumberFormat="1" applyFont="1" applyFill="1" applyBorder="1" applyAlignment="1">
      <alignment horizontal="right" vertical="center"/>
    </xf>
    <xf numFmtId="4" fontId="38" fillId="0" borderId="21" xfId="1" applyNumberFormat="1" applyFont="1" applyFill="1" applyBorder="1" applyAlignment="1">
      <alignment horizontal="right" vertical="center"/>
    </xf>
    <xf numFmtId="4" fontId="38" fillId="0" borderId="18" xfId="1" applyNumberFormat="1" applyFont="1" applyFill="1" applyBorder="1" applyAlignment="1">
      <alignment horizontal="right" vertical="center"/>
    </xf>
    <xf numFmtId="0" fontId="39" fillId="0" borderId="0" xfId="1" applyFont="1" applyFill="1" applyBorder="1" applyAlignment="1"/>
    <xf numFmtId="1" fontId="18" fillId="0" borderId="19" xfId="1" applyNumberFormat="1" applyFont="1" applyFill="1" applyBorder="1" applyAlignment="1">
      <alignment vertical="center"/>
    </xf>
    <xf numFmtId="1" fontId="18" fillId="0" borderId="12" xfId="1" applyNumberFormat="1" applyFont="1" applyFill="1" applyBorder="1" applyAlignment="1">
      <alignment vertical="center"/>
    </xf>
    <xf numFmtId="1" fontId="34" fillId="0" borderId="20" xfId="1" applyNumberFormat="1" applyFont="1" applyBorder="1" applyAlignment="1">
      <alignment horizontal="center" vertical="center"/>
    </xf>
    <xf numFmtId="4" fontId="27" fillId="3" borderId="18" xfId="1" applyNumberFormat="1" applyFont="1" applyFill="1" applyBorder="1" applyAlignment="1">
      <alignment horizontal="right" vertical="center"/>
    </xf>
    <xf numFmtId="1" fontId="18" fillId="5" borderId="23" xfId="1" applyNumberFormat="1" applyFont="1" applyFill="1" applyBorder="1" applyAlignment="1">
      <alignment horizontal="center" vertical="center"/>
    </xf>
    <xf numFmtId="1" fontId="18" fillId="5" borderId="17" xfId="1" applyNumberFormat="1" applyFont="1" applyFill="1" applyBorder="1" applyAlignment="1">
      <alignment horizontal="center" vertical="center"/>
    </xf>
    <xf numFmtId="0" fontId="18" fillId="5" borderId="17" xfId="1" applyFont="1" applyFill="1" applyBorder="1" applyAlignment="1">
      <alignment vertical="center" wrapText="1"/>
    </xf>
    <xf numFmtId="4" fontId="12" fillId="5" borderId="17" xfId="1" applyNumberFormat="1" applyFont="1" applyFill="1" applyBorder="1" applyAlignment="1">
      <alignment horizontal="right" vertical="center" wrapText="1"/>
    </xf>
    <xf numFmtId="4" fontId="12" fillId="5" borderId="18" xfId="1" applyNumberFormat="1" applyFont="1" applyFill="1" applyBorder="1" applyAlignment="1">
      <alignment horizontal="right" vertical="center" wrapText="1"/>
    </xf>
    <xf numFmtId="0" fontId="25" fillId="5" borderId="0" xfId="1" applyFont="1" applyFill="1" applyBorder="1" applyAlignment="1"/>
    <xf numFmtId="1" fontId="18" fillId="0" borderId="17" xfId="1" applyNumberFormat="1" applyFont="1" applyFill="1" applyBorder="1" applyAlignment="1">
      <alignment horizontal="center" vertical="center"/>
    </xf>
    <xf numFmtId="0" fontId="18" fillId="0" borderId="17" xfId="1" applyFont="1" applyFill="1" applyBorder="1" applyAlignment="1">
      <alignment vertical="center" wrapText="1"/>
    </xf>
    <xf numFmtId="4" fontId="12" fillId="0" borderId="17" xfId="1" applyNumberFormat="1" applyFont="1" applyFill="1" applyBorder="1" applyAlignment="1">
      <alignment horizontal="right" vertical="center" wrapText="1"/>
    </xf>
    <xf numFmtId="4" fontId="12" fillId="0" borderId="18" xfId="1" applyNumberFormat="1" applyFont="1" applyFill="1" applyBorder="1" applyAlignment="1">
      <alignment horizontal="right" vertical="center" wrapText="1"/>
    </xf>
    <xf numFmtId="0" fontId="25" fillId="0" borderId="0" xfId="1" applyFont="1" applyFill="1" applyBorder="1" applyAlignment="1"/>
    <xf numFmtId="1" fontId="26" fillId="0" borderId="20" xfId="1" applyNumberFormat="1" applyFont="1" applyBorder="1" applyAlignment="1">
      <alignment horizontal="center" vertical="center"/>
    </xf>
    <xf numFmtId="1" fontId="18" fillId="0" borderId="23" xfId="1" applyNumberFormat="1" applyFont="1" applyFill="1" applyBorder="1" applyAlignment="1">
      <alignment horizontal="center" vertical="center"/>
    </xf>
    <xf numFmtId="0" fontId="40" fillId="0" borderId="17" xfId="0" applyFont="1" applyBorder="1" applyAlignment="1">
      <alignment vertical="center" wrapText="1"/>
    </xf>
    <xf numFmtId="4" fontId="41" fillId="3" borderId="17" xfId="1" applyNumberFormat="1" applyFont="1" applyFill="1" applyBorder="1" applyAlignment="1">
      <alignment horizontal="right" vertical="center" wrapText="1"/>
    </xf>
    <xf numFmtId="0" fontId="42" fillId="0" borderId="0" xfId="1" applyFont="1" applyBorder="1" applyAlignment="1"/>
    <xf numFmtId="1" fontId="43" fillId="0" borderId="19" xfId="1" applyNumberFormat="1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vertical="center" wrapText="1"/>
    </xf>
    <xf numFmtId="4" fontId="32" fillId="0" borderId="13" xfId="1" applyNumberFormat="1" applyFont="1" applyFill="1" applyBorder="1" applyAlignment="1">
      <alignment horizontal="right" vertical="center"/>
    </xf>
    <xf numFmtId="4" fontId="32" fillId="0" borderId="14" xfId="1" applyNumberFormat="1" applyFont="1" applyFill="1" applyBorder="1" applyAlignment="1">
      <alignment horizontal="right" vertical="center"/>
    </xf>
    <xf numFmtId="4" fontId="32" fillId="0" borderId="15" xfId="1" applyNumberFormat="1" applyFont="1" applyFill="1" applyBorder="1" applyAlignment="1">
      <alignment horizontal="right" vertical="center"/>
    </xf>
    <xf numFmtId="0" fontId="44" fillId="0" borderId="17" xfId="0" applyFont="1" applyBorder="1" applyAlignment="1">
      <alignment vertical="center" wrapText="1"/>
    </xf>
    <xf numFmtId="4" fontId="20" fillId="3" borderId="13" xfId="1" applyNumberFormat="1" applyFont="1" applyFill="1" applyBorder="1" applyAlignment="1">
      <alignment horizontal="right" vertical="center"/>
    </xf>
    <xf numFmtId="4" fontId="20" fillId="3" borderId="14" xfId="1" applyNumberFormat="1" applyFont="1" applyFill="1" applyBorder="1" applyAlignment="1">
      <alignment horizontal="right" vertical="center"/>
    </xf>
    <xf numFmtId="4" fontId="20" fillId="3" borderId="15" xfId="1" applyNumberFormat="1" applyFont="1" applyFill="1" applyBorder="1" applyAlignment="1">
      <alignment horizontal="right" vertical="center"/>
    </xf>
    <xf numFmtId="4" fontId="27" fillId="3" borderId="20" xfId="1" applyNumberFormat="1" applyFont="1" applyFill="1" applyBorder="1" applyAlignment="1">
      <alignment horizontal="right" vertical="center" wrapText="1"/>
    </xf>
    <xf numFmtId="4" fontId="27" fillId="3" borderId="13" xfId="1" applyNumberFormat="1" applyFont="1" applyFill="1" applyBorder="1" applyAlignment="1">
      <alignment horizontal="right" vertical="center"/>
    </xf>
    <xf numFmtId="4" fontId="27" fillId="3" borderId="14" xfId="1" applyNumberFormat="1" applyFont="1" applyFill="1" applyBorder="1" applyAlignment="1">
      <alignment horizontal="right" vertical="center"/>
    </xf>
    <xf numFmtId="4" fontId="27" fillId="3" borderId="15" xfId="1" applyNumberFormat="1" applyFont="1" applyFill="1" applyBorder="1" applyAlignment="1">
      <alignment horizontal="right" vertical="center"/>
    </xf>
    <xf numFmtId="1" fontId="18" fillId="0" borderId="19" xfId="1" applyNumberFormat="1" applyFont="1" applyFill="1" applyBorder="1" applyAlignment="1">
      <alignment horizontal="center" vertical="center"/>
    </xf>
    <xf numFmtId="4" fontId="20" fillId="3" borderId="20" xfId="1" applyNumberFormat="1" applyFont="1" applyFill="1" applyBorder="1" applyAlignment="1">
      <alignment horizontal="right" vertical="center" wrapText="1"/>
    </xf>
    <xf numFmtId="4" fontId="14" fillId="3" borderId="17" xfId="1" applyNumberFormat="1" applyFont="1" applyFill="1" applyBorder="1" applyAlignment="1">
      <alignment horizontal="right" vertical="center" wrapText="1"/>
    </xf>
    <xf numFmtId="4" fontId="14" fillId="3" borderId="18" xfId="1" applyNumberFormat="1" applyFont="1" applyFill="1" applyBorder="1" applyAlignment="1">
      <alignment horizontal="right" vertical="center" wrapText="1"/>
    </xf>
    <xf numFmtId="1" fontId="36" fillId="0" borderId="19" xfId="1" applyNumberFormat="1" applyFont="1" applyBorder="1" applyAlignment="1">
      <alignment horizontal="center" vertical="center"/>
    </xf>
    <xf numFmtId="4" fontId="24" fillId="3" borderId="20" xfId="1" applyNumberFormat="1" applyFont="1" applyFill="1" applyBorder="1" applyAlignment="1">
      <alignment horizontal="right" vertical="center" wrapText="1"/>
    </xf>
    <xf numFmtId="4" fontId="24" fillId="3" borderId="13" xfId="1" applyNumberFormat="1" applyFont="1" applyFill="1" applyBorder="1" applyAlignment="1">
      <alignment horizontal="right" vertical="center"/>
    </xf>
    <xf numFmtId="4" fontId="24" fillId="3" borderId="14" xfId="1" applyNumberFormat="1" applyFont="1" applyFill="1" applyBorder="1" applyAlignment="1">
      <alignment horizontal="right" vertical="center"/>
    </xf>
    <xf numFmtId="4" fontId="24" fillId="3" borderId="15" xfId="1" applyNumberFormat="1" applyFont="1" applyFill="1" applyBorder="1" applyAlignment="1">
      <alignment horizontal="right" vertical="center"/>
    </xf>
    <xf numFmtId="0" fontId="17" fillId="2" borderId="1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4" fontId="45" fillId="2" borderId="3" xfId="1" applyNumberFormat="1" applyFont="1" applyFill="1" applyBorder="1" applyAlignment="1">
      <alignment horizontal="center" vertical="center" wrapText="1"/>
    </xf>
    <xf numFmtId="4" fontId="45" fillId="2" borderId="2" xfId="1" applyNumberFormat="1" applyFont="1" applyFill="1" applyBorder="1" applyAlignment="1">
      <alignment horizontal="center" vertical="center" wrapText="1"/>
    </xf>
    <xf numFmtId="0" fontId="7" fillId="0" borderId="0" xfId="1" applyFont="1" applyBorder="1" applyAlignment="1"/>
    <xf numFmtId="0" fontId="17" fillId="2" borderId="7" xfId="1" applyFont="1" applyFill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center" vertical="center" wrapText="1"/>
    </xf>
    <xf numFmtId="4" fontId="45" fillId="2" borderId="9" xfId="1" applyNumberFormat="1" applyFont="1" applyFill="1" applyBorder="1" applyAlignment="1">
      <alignment horizontal="center" vertical="center" wrapText="1"/>
    </xf>
    <xf numFmtId="4" fontId="14" fillId="2" borderId="26" xfId="1" applyNumberFormat="1" applyFont="1" applyFill="1" applyBorder="1" applyAlignment="1">
      <alignment horizontal="center" vertical="center"/>
    </xf>
    <xf numFmtId="4" fontId="14" fillId="2" borderId="27" xfId="1" applyNumberFormat="1" applyFont="1" applyFill="1" applyBorder="1" applyAlignment="1">
      <alignment horizontal="center" vertical="center"/>
    </xf>
    <xf numFmtId="0" fontId="46" fillId="0" borderId="0" xfId="1" applyFont="1" applyBorder="1" applyAlignment="1">
      <alignment wrapText="1"/>
    </xf>
    <xf numFmtId="3" fontId="46" fillId="0" borderId="0" xfId="1" applyNumberFormat="1" applyFont="1" applyBorder="1" applyAlignment="1"/>
    <xf numFmtId="3" fontId="12" fillId="0" borderId="0" xfId="1" applyNumberFormat="1" applyFont="1" applyBorder="1" applyAlignment="1"/>
    <xf numFmtId="0" fontId="2" fillId="0" borderId="0" xfId="1" applyFont="1" applyBorder="1" applyAlignment="1">
      <alignment wrapText="1"/>
    </xf>
  </cellXfs>
  <cellStyles count="3">
    <cellStyle name="Normalny" xfId="0" builtinId="0"/>
    <cellStyle name="Normalny_ZAL3" xfId="2"/>
    <cellStyle name="Normalny_ZAL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oje%20dokumenty\Moje%20dokumenty\Inne\Plan%20urz&#281;d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chwa&#322;y%202014/za&#322;&#261;czniki%20do%20uchwa&#322;%202014/Za&#322;.Nr5%20URMK&#321;%20NR%20XXIV...08%20%20maj&#261;tkow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rząd (2)"/>
      <sheetName val="urząd (3)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ł. Nr 6 URMKŁ Nr XXIII.253.08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9"/>
  <sheetViews>
    <sheetView showGridLines="0" tabSelected="1" view="pageBreakPreview" topLeftCell="A25" zoomScale="60" zoomScaleNormal="100" workbookViewId="0">
      <selection activeCell="E9" sqref="E9"/>
    </sheetView>
  </sheetViews>
  <sheetFormatPr defaultRowHeight="15.75"/>
  <cols>
    <col min="1" max="1" width="6.42578125" style="1" customWidth="1"/>
    <col min="2" max="2" width="10.7109375" style="2" customWidth="1"/>
    <col min="3" max="3" width="72.42578125" style="166" customWidth="1"/>
    <col min="4" max="4" width="23.5703125" style="3" customWidth="1"/>
    <col min="5" max="5" width="23.85546875" style="3" customWidth="1"/>
    <col min="6" max="6" width="20.7109375" style="3" customWidth="1"/>
    <col min="7" max="8" width="17.7109375" style="3" customWidth="1"/>
    <col min="9" max="9" width="10.42578125" style="1" bestFit="1" customWidth="1"/>
    <col min="10" max="10" width="9.28515625" style="1" bestFit="1" customWidth="1"/>
    <col min="11" max="16384" width="9.140625" style="1"/>
  </cols>
  <sheetData>
    <row r="1" spans="1:251" ht="20.25" customHeight="1">
      <c r="C1" s="1"/>
      <c r="E1" s="4" t="s">
        <v>0</v>
      </c>
      <c r="F1" s="4"/>
      <c r="G1" s="4"/>
      <c r="H1" s="4"/>
    </row>
    <row r="2" spans="1:251" ht="18" customHeight="1">
      <c r="C2" s="1"/>
      <c r="E2" s="5" t="s">
        <v>1</v>
      </c>
      <c r="F2" s="5"/>
      <c r="G2" s="5"/>
      <c r="H2" s="5"/>
    </row>
    <row r="3" spans="1:251" ht="18.75" customHeight="1">
      <c r="B3" s="6"/>
      <c r="C3" s="6"/>
      <c r="D3" s="6"/>
      <c r="E3" s="7" t="s">
        <v>2</v>
      </c>
      <c r="F3" s="7"/>
      <c r="G3" s="7"/>
      <c r="H3" s="7"/>
    </row>
    <row r="4" spans="1:251" ht="18" customHeight="1">
      <c r="B4" s="8"/>
      <c r="C4" s="8"/>
      <c r="D4" s="8"/>
      <c r="E4" s="9" t="s">
        <v>3</v>
      </c>
      <c r="F4" s="9"/>
      <c r="G4" s="9"/>
      <c r="H4" s="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</row>
    <row r="5" spans="1:251" s="11" customFormat="1" ht="17.25" customHeight="1">
      <c r="B5" s="12"/>
      <c r="C5" s="12"/>
      <c r="D5" s="12"/>
      <c r="E5" s="12"/>
      <c r="F5" s="12"/>
      <c r="G5" s="12"/>
      <c r="H5" s="1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s="11" customFormat="1" ht="25.5" customHeight="1">
      <c r="A6" s="14" t="s">
        <v>4</v>
      </c>
      <c r="B6" s="14"/>
      <c r="C6" s="14"/>
      <c r="D6" s="14"/>
      <c r="E6" s="14"/>
      <c r="F6" s="14"/>
      <c r="G6" s="14"/>
      <c r="H6" s="14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</row>
    <row r="7" spans="1:251" s="11" customFormat="1" ht="9.75" customHeight="1" thickBot="1">
      <c r="B7" s="12"/>
      <c r="C7" s="12"/>
      <c r="D7" s="12"/>
      <c r="E7" s="12"/>
      <c r="F7" s="12"/>
      <c r="G7" s="12"/>
      <c r="H7" s="12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</row>
    <row r="8" spans="1:251" s="22" customFormat="1" ht="23.25" customHeight="1">
      <c r="A8" s="15" t="s">
        <v>5</v>
      </c>
      <c r="B8" s="16" t="s">
        <v>6</v>
      </c>
      <c r="C8" s="17" t="s">
        <v>7</v>
      </c>
      <c r="D8" s="18" t="s">
        <v>8</v>
      </c>
      <c r="E8" s="19" t="s">
        <v>9</v>
      </c>
      <c r="F8" s="20"/>
      <c r="G8" s="20"/>
      <c r="H8" s="21"/>
    </row>
    <row r="9" spans="1:251" s="22" customFormat="1" ht="47.25" customHeight="1" thickBot="1">
      <c r="A9" s="23"/>
      <c r="B9" s="24"/>
      <c r="C9" s="25"/>
      <c r="D9" s="26"/>
      <c r="E9" s="27" t="s">
        <v>10</v>
      </c>
      <c r="F9" s="27" t="s">
        <v>11</v>
      </c>
      <c r="G9" s="28" t="s">
        <v>12</v>
      </c>
      <c r="H9" s="29" t="s">
        <v>13</v>
      </c>
    </row>
    <row r="10" spans="1:251" s="36" customFormat="1" ht="14.25" customHeight="1">
      <c r="A10" s="30">
        <v>1</v>
      </c>
      <c r="B10" s="31">
        <v>2</v>
      </c>
      <c r="C10" s="32">
        <v>3</v>
      </c>
      <c r="D10" s="33">
        <v>4</v>
      </c>
      <c r="E10" s="33">
        <v>5</v>
      </c>
      <c r="F10" s="33">
        <v>6</v>
      </c>
      <c r="G10" s="34">
        <v>7</v>
      </c>
      <c r="H10" s="35">
        <v>8</v>
      </c>
    </row>
    <row r="11" spans="1:251" s="42" customFormat="1" ht="18" customHeight="1">
      <c r="A11" s="37">
        <v>600</v>
      </c>
      <c r="B11" s="38"/>
      <c r="C11" s="39" t="s">
        <v>14</v>
      </c>
      <c r="D11" s="40">
        <f>D12</f>
        <v>32895957</v>
      </c>
      <c r="E11" s="40">
        <f>E12</f>
        <v>11515025</v>
      </c>
      <c r="F11" s="40">
        <f>F12</f>
        <v>0</v>
      </c>
      <c r="G11" s="40">
        <f>G12</f>
        <v>0</v>
      </c>
      <c r="H11" s="41">
        <f>H12</f>
        <v>0</v>
      </c>
    </row>
    <row r="12" spans="1:251" s="42" customFormat="1" ht="23.25" customHeight="1">
      <c r="A12" s="43"/>
      <c r="B12" s="44">
        <v>60016</v>
      </c>
      <c r="C12" s="45" t="s">
        <v>15</v>
      </c>
      <c r="D12" s="46">
        <f>D13+D14+D15+D16</f>
        <v>32895957</v>
      </c>
      <c r="E12" s="46">
        <f>E13+E14+E15+E16</f>
        <v>11515025</v>
      </c>
      <c r="F12" s="46">
        <f>F16</f>
        <v>0</v>
      </c>
      <c r="G12" s="46">
        <f>G16</f>
        <v>0</v>
      </c>
      <c r="H12" s="47">
        <f>H16</f>
        <v>0</v>
      </c>
    </row>
    <row r="13" spans="1:251" s="42" customFormat="1" ht="41.25" customHeight="1">
      <c r="A13" s="43"/>
      <c r="B13" s="48"/>
      <c r="C13" s="49" t="s">
        <v>16</v>
      </c>
      <c r="D13" s="50">
        <f>37992799-6340523-299868-33885-98999</f>
        <v>31219524</v>
      </c>
      <c r="E13" s="50">
        <f>16611867-6340523-75000-283868+19000+40000-33885-98999</f>
        <v>9838592</v>
      </c>
      <c r="F13" s="51">
        <v>0</v>
      </c>
      <c r="G13" s="52">
        <v>0</v>
      </c>
      <c r="H13" s="53">
        <v>0</v>
      </c>
    </row>
    <row r="14" spans="1:251" s="42" customFormat="1" ht="41.25" customHeight="1">
      <c r="A14" s="43"/>
      <c r="B14" s="48"/>
      <c r="C14" s="49" t="s">
        <v>17</v>
      </c>
      <c r="D14" s="54">
        <v>651433</v>
      </c>
      <c r="E14" s="54">
        <v>651433</v>
      </c>
      <c r="F14" s="51">
        <v>0</v>
      </c>
      <c r="G14" s="52">
        <v>0</v>
      </c>
      <c r="H14" s="53">
        <v>0</v>
      </c>
    </row>
    <row r="15" spans="1:251" s="42" customFormat="1" ht="30" customHeight="1">
      <c r="A15" s="43"/>
      <c r="B15" s="48"/>
      <c r="C15" s="55" t="s">
        <v>18</v>
      </c>
      <c r="D15" s="56">
        <v>25000</v>
      </c>
      <c r="E15" s="56">
        <v>25000</v>
      </c>
      <c r="F15" s="57">
        <v>0</v>
      </c>
      <c r="G15" s="58">
        <v>0</v>
      </c>
      <c r="H15" s="59">
        <v>0</v>
      </c>
    </row>
    <row r="16" spans="1:251" s="60" customFormat="1" ht="30" customHeight="1">
      <c r="A16" s="43"/>
      <c r="B16" s="48"/>
      <c r="C16" s="55" t="s">
        <v>19</v>
      </c>
      <c r="D16" s="56">
        <v>1000000</v>
      </c>
      <c r="E16" s="56">
        <v>1000000</v>
      </c>
      <c r="F16" s="57">
        <v>0</v>
      </c>
      <c r="G16" s="58">
        <v>0</v>
      </c>
      <c r="H16" s="59">
        <v>0</v>
      </c>
    </row>
    <row r="17" spans="1:12" s="42" customFormat="1" ht="23.25" customHeight="1">
      <c r="A17" s="61">
        <v>700</v>
      </c>
      <c r="B17" s="62"/>
      <c r="C17" s="63" t="s">
        <v>20</v>
      </c>
      <c r="D17" s="40">
        <f>D18</f>
        <v>1358620</v>
      </c>
      <c r="E17" s="40">
        <f>E18</f>
        <v>650228</v>
      </c>
      <c r="F17" s="40">
        <f>F18</f>
        <v>0</v>
      </c>
      <c r="G17" s="40">
        <f>G18</f>
        <v>0</v>
      </c>
      <c r="H17" s="41">
        <f>H18</f>
        <v>0</v>
      </c>
    </row>
    <row r="18" spans="1:12" s="42" customFormat="1" ht="20.25" customHeight="1">
      <c r="A18" s="64"/>
      <c r="B18" s="44">
        <v>70005</v>
      </c>
      <c r="C18" s="45" t="s">
        <v>21</v>
      </c>
      <c r="D18" s="46">
        <f>D19+D20</f>
        <v>1358620</v>
      </c>
      <c r="E18" s="46">
        <f>E19+E20</f>
        <v>650228</v>
      </c>
      <c r="F18" s="46">
        <f>F19+F20</f>
        <v>0</v>
      </c>
      <c r="G18" s="46">
        <f>G19+G20</f>
        <v>0</v>
      </c>
      <c r="H18" s="47">
        <f>H19+H20</f>
        <v>0</v>
      </c>
    </row>
    <row r="19" spans="1:12" s="60" customFormat="1" ht="28.5" customHeight="1">
      <c r="A19" s="64"/>
      <c r="B19" s="65"/>
      <c r="C19" s="66" t="s">
        <v>22</v>
      </c>
      <c r="D19" s="67">
        <f>E19</f>
        <v>250228</v>
      </c>
      <c r="E19" s="67">
        <f>100000+179028-159000+117500+12700</f>
        <v>250228</v>
      </c>
      <c r="F19" s="57">
        <v>0</v>
      </c>
      <c r="G19" s="58">
        <v>0</v>
      </c>
      <c r="H19" s="59">
        <v>0</v>
      </c>
    </row>
    <row r="20" spans="1:12" s="60" customFormat="1" ht="27.75" customHeight="1">
      <c r="A20" s="68"/>
      <c r="B20" s="69"/>
      <c r="C20" s="66" t="s">
        <v>23</v>
      </c>
      <c r="D20" s="56">
        <v>1108392</v>
      </c>
      <c r="E20" s="56">
        <v>400000</v>
      </c>
      <c r="F20" s="57">
        <v>0</v>
      </c>
      <c r="G20" s="58">
        <v>0</v>
      </c>
      <c r="H20" s="59">
        <v>0</v>
      </c>
    </row>
    <row r="21" spans="1:12" s="60" customFormat="1" ht="27.75" customHeight="1">
      <c r="A21" s="61">
        <v>710</v>
      </c>
      <c r="B21" s="62"/>
      <c r="C21" s="63" t="s">
        <v>24</v>
      </c>
      <c r="D21" s="40">
        <f>D22</f>
        <v>67289.06</v>
      </c>
      <c r="E21" s="40">
        <f>E22</f>
        <v>0</v>
      </c>
      <c r="F21" s="40">
        <f>F22</f>
        <v>67289.06</v>
      </c>
      <c r="G21" s="40">
        <f>G22</f>
        <v>0</v>
      </c>
      <c r="H21" s="41">
        <f>H22</f>
        <v>0</v>
      </c>
    </row>
    <row r="22" spans="1:12" s="60" customFormat="1" ht="27.75" customHeight="1">
      <c r="A22" s="70"/>
      <c r="B22" s="44">
        <v>71004</v>
      </c>
      <c r="C22" s="45" t="s">
        <v>25</v>
      </c>
      <c r="D22" s="46">
        <f>D23</f>
        <v>67289.06</v>
      </c>
      <c r="E22" s="46">
        <f>E23</f>
        <v>0</v>
      </c>
      <c r="F22" s="46">
        <f>F23+F24</f>
        <v>67289.06</v>
      </c>
      <c r="G22" s="46">
        <f>G23+G24</f>
        <v>0</v>
      </c>
      <c r="H22" s="47">
        <f>H23+H24</f>
        <v>0</v>
      </c>
    </row>
    <row r="23" spans="1:12" s="60" customFormat="1" ht="36.75" customHeight="1">
      <c r="A23" s="71"/>
      <c r="B23" s="72"/>
      <c r="C23" s="55" t="s">
        <v>26</v>
      </c>
      <c r="D23" s="67">
        <f>E23+F23+G23+H23</f>
        <v>67289.06</v>
      </c>
      <c r="E23" s="56">
        <v>0</v>
      </c>
      <c r="F23" s="57">
        <f>10119+57170.06</f>
        <v>67289.06</v>
      </c>
      <c r="G23" s="58">
        <v>0</v>
      </c>
      <c r="H23" s="59">
        <v>0</v>
      </c>
      <c r="L23" s="73"/>
    </row>
    <row r="24" spans="1:12" s="42" customFormat="1" ht="21.75" customHeight="1">
      <c r="A24" s="61">
        <v>750</v>
      </c>
      <c r="B24" s="62"/>
      <c r="C24" s="63" t="s">
        <v>27</v>
      </c>
      <c r="D24" s="40">
        <f>D25</f>
        <v>373220.76</v>
      </c>
      <c r="E24" s="40">
        <f>E25</f>
        <v>64685</v>
      </c>
      <c r="F24" s="40">
        <f>F25</f>
        <v>0</v>
      </c>
      <c r="G24" s="40">
        <f>G25</f>
        <v>0</v>
      </c>
      <c r="H24" s="41">
        <f>H25</f>
        <v>0</v>
      </c>
    </row>
    <row r="25" spans="1:12" s="42" customFormat="1" ht="21" customHeight="1">
      <c r="A25" s="70"/>
      <c r="B25" s="44">
        <v>75023</v>
      </c>
      <c r="C25" s="45" t="s">
        <v>28</v>
      </c>
      <c r="D25" s="46">
        <f>D26+D27</f>
        <v>373220.76</v>
      </c>
      <c r="E25" s="46">
        <f>E26+E27</f>
        <v>64685</v>
      </c>
      <c r="F25" s="46">
        <f>F26+F27</f>
        <v>0</v>
      </c>
      <c r="G25" s="46">
        <f>G26+G27</f>
        <v>0</v>
      </c>
      <c r="H25" s="47">
        <f>H26+H27</f>
        <v>0</v>
      </c>
      <c r="I25" s="74"/>
    </row>
    <row r="26" spans="1:12" s="42" customFormat="1" ht="56.25" customHeight="1">
      <c r="A26" s="71"/>
      <c r="B26" s="75"/>
      <c r="C26" s="55" t="s">
        <v>29</v>
      </c>
      <c r="D26" s="56">
        <v>281915</v>
      </c>
      <c r="E26" s="76">
        <v>56383</v>
      </c>
      <c r="F26" s="57">
        <v>0</v>
      </c>
      <c r="G26" s="58">
        <v>0</v>
      </c>
      <c r="H26" s="59">
        <v>0</v>
      </c>
      <c r="I26" s="74"/>
    </row>
    <row r="27" spans="1:12" s="60" customFormat="1" ht="24" customHeight="1">
      <c r="A27" s="77"/>
      <c r="B27" s="78"/>
      <c r="C27" s="55" t="s">
        <v>30</v>
      </c>
      <c r="D27" s="56">
        <v>91305.76</v>
      </c>
      <c r="E27" s="76">
        <v>8302</v>
      </c>
      <c r="F27" s="57">
        <v>0</v>
      </c>
      <c r="G27" s="58">
        <v>0</v>
      </c>
      <c r="H27" s="59">
        <v>0</v>
      </c>
    </row>
    <row r="28" spans="1:12" s="60" customFormat="1" ht="24" customHeight="1">
      <c r="A28" s="61">
        <v>754</v>
      </c>
      <c r="B28" s="79"/>
      <c r="C28" s="63" t="s">
        <v>31</v>
      </c>
      <c r="D28" s="80">
        <f t="shared" ref="D28:H29" si="0">D29</f>
        <v>30000</v>
      </c>
      <c r="E28" s="80">
        <f t="shared" si="0"/>
        <v>0</v>
      </c>
      <c r="F28" s="80">
        <f t="shared" si="0"/>
        <v>30000</v>
      </c>
      <c r="G28" s="80">
        <f t="shared" si="0"/>
        <v>0</v>
      </c>
      <c r="H28" s="81">
        <f t="shared" si="0"/>
        <v>0</v>
      </c>
    </row>
    <row r="29" spans="1:12" s="60" customFormat="1" ht="24" customHeight="1">
      <c r="A29" s="82"/>
      <c r="B29" s="44">
        <v>75412</v>
      </c>
      <c r="C29" s="45" t="s">
        <v>32</v>
      </c>
      <c r="D29" s="83">
        <f t="shared" si="0"/>
        <v>30000</v>
      </c>
      <c r="E29" s="83">
        <f t="shared" si="0"/>
        <v>0</v>
      </c>
      <c r="F29" s="83">
        <f t="shared" si="0"/>
        <v>30000</v>
      </c>
      <c r="G29" s="83">
        <f t="shared" si="0"/>
        <v>0</v>
      </c>
      <c r="H29" s="84">
        <f t="shared" si="0"/>
        <v>0</v>
      </c>
    </row>
    <row r="30" spans="1:12" s="92" customFormat="1" ht="30" customHeight="1">
      <c r="A30" s="85"/>
      <c r="B30" s="86"/>
      <c r="C30" s="87" t="s">
        <v>33</v>
      </c>
      <c r="D30" s="88">
        <v>30000</v>
      </c>
      <c r="E30" s="89">
        <v>0</v>
      </c>
      <c r="F30" s="89">
        <f>17000+10000+3000</f>
        <v>30000</v>
      </c>
      <c r="G30" s="90">
        <v>0</v>
      </c>
      <c r="H30" s="91">
        <v>0</v>
      </c>
    </row>
    <row r="31" spans="1:12" s="60" customFormat="1" ht="24" customHeight="1">
      <c r="A31" s="93">
        <v>801</v>
      </c>
      <c r="B31" s="62"/>
      <c r="C31" s="63" t="s">
        <v>34</v>
      </c>
      <c r="D31" s="40">
        <f>E31+F31+G31+H31</f>
        <v>35000</v>
      </c>
      <c r="E31" s="40">
        <f>E34</f>
        <v>30000</v>
      </c>
      <c r="F31" s="40">
        <f>F32+F34</f>
        <v>5000</v>
      </c>
      <c r="G31" s="40">
        <f>G34</f>
        <v>0</v>
      </c>
      <c r="H31" s="41">
        <f>H34</f>
        <v>0</v>
      </c>
    </row>
    <row r="32" spans="1:12" s="60" customFormat="1" ht="24" customHeight="1">
      <c r="A32" s="94"/>
      <c r="B32" s="95">
        <v>80104</v>
      </c>
      <c r="C32" s="45" t="s">
        <v>35</v>
      </c>
      <c r="D32" s="46">
        <f t="shared" ref="D32:H34" si="1">D33</f>
        <v>5000</v>
      </c>
      <c r="E32" s="46">
        <f t="shared" si="1"/>
        <v>0</v>
      </c>
      <c r="F32" s="46">
        <f t="shared" si="1"/>
        <v>5000</v>
      </c>
      <c r="G32" s="46">
        <f t="shared" si="1"/>
        <v>0</v>
      </c>
      <c r="H32" s="47">
        <f t="shared" si="1"/>
        <v>0</v>
      </c>
    </row>
    <row r="33" spans="1:8" s="60" customFormat="1" ht="24" customHeight="1">
      <c r="A33" s="96"/>
      <c r="B33" s="97"/>
      <c r="C33" s="98" t="s">
        <v>36</v>
      </c>
      <c r="D33" s="56">
        <v>5000</v>
      </c>
      <c r="E33" s="76">
        <v>0</v>
      </c>
      <c r="F33" s="76">
        <v>5000</v>
      </c>
      <c r="G33" s="99">
        <v>0</v>
      </c>
      <c r="H33" s="100">
        <v>0</v>
      </c>
    </row>
    <row r="34" spans="1:8" s="60" customFormat="1" ht="24" customHeight="1">
      <c r="A34" s="101"/>
      <c r="B34" s="95">
        <v>80120</v>
      </c>
      <c r="C34" s="45" t="s">
        <v>37</v>
      </c>
      <c r="D34" s="46">
        <f t="shared" si="1"/>
        <v>30000</v>
      </c>
      <c r="E34" s="46">
        <f t="shared" si="1"/>
        <v>30000</v>
      </c>
      <c r="F34" s="46">
        <f t="shared" si="1"/>
        <v>0</v>
      </c>
      <c r="G34" s="46">
        <f t="shared" si="1"/>
        <v>0</v>
      </c>
      <c r="H34" s="47">
        <f t="shared" si="1"/>
        <v>0</v>
      </c>
    </row>
    <row r="35" spans="1:8" s="60" customFormat="1" ht="36.75" customHeight="1">
      <c r="A35" s="102"/>
      <c r="B35" s="97"/>
      <c r="C35" s="98" t="s">
        <v>38</v>
      </c>
      <c r="D35" s="67">
        <v>30000</v>
      </c>
      <c r="E35" s="103">
        <v>30000</v>
      </c>
      <c r="F35" s="103">
        <v>0</v>
      </c>
      <c r="G35" s="99">
        <v>0</v>
      </c>
      <c r="H35" s="100">
        <v>0</v>
      </c>
    </row>
    <row r="36" spans="1:8" s="42" customFormat="1" ht="28.5" customHeight="1">
      <c r="A36" s="61">
        <v>900</v>
      </c>
      <c r="B36" s="62"/>
      <c r="C36" s="63" t="s">
        <v>39</v>
      </c>
      <c r="D36" s="40">
        <f>D37+D39</f>
        <v>14312636.889999999</v>
      </c>
      <c r="E36" s="40">
        <f>E37+E39</f>
        <v>1364056.69</v>
      </c>
      <c r="F36" s="40">
        <f>F39</f>
        <v>0</v>
      </c>
      <c r="G36" s="40">
        <f>G39</f>
        <v>0</v>
      </c>
      <c r="H36" s="41">
        <f>H39</f>
        <v>50000</v>
      </c>
    </row>
    <row r="37" spans="1:8" s="42" customFormat="1" ht="25.5" customHeight="1">
      <c r="A37" s="104"/>
      <c r="B37" s="44">
        <v>90001</v>
      </c>
      <c r="C37" s="45" t="s">
        <v>40</v>
      </c>
      <c r="D37" s="83">
        <f>D38</f>
        <v>13357891.689999999</v>
      </c>
      <c r="E37" s="83">
        <f>E38</f>
        <v>1261556.69</v>
      </c>
      <c r="F37" s="46">
        <f>F38</f>
        <v>0</v>
      </c>
      <c r="G37" s="46">
        <f>G38</f>
        <v>0</v>
      </c>
      <c r="H37" s="47">
        <f>H38</f>
        <v>0</v>
      </c>
    </row>
    <row r="38" spans="1:8" s="110" customFormat="1" ht="56.25" customHeight="1">
      <c r="A38" s="105"/>
      <c r="B38" s="106"/>
      <c r="C38" s="87" t="s">
        <v>41</v>
      </c>
      <c r="D38" s="88">
        <f>13273706.69-39307+123492</f>
        <v>13357891.689999999</v>
      </c>
      <c r="E38" s="89">
        <f>2173528-335297-889727.31-75000+283868+20000-39307+123492</f>
        <v>1261556.69</v>
      </c>
      <c r="F38" s="107">
        <v>0</v>
      </c>
      <c r="G38" s="108">
        <v>0</v>
      </c>
      <c r="H38" s="109">
        <v>0</v>
      </c>
    </row>
    <row r="39" spans="1:8" s="42" customFormat="1" ht="22.5" customHeight="1">
      <c r="A39" s="111"/>
      <c r="B39" s="44">
        <v>90095</v>
      </c>
      <c r="C39" s="45" t="s">
        <v>42</v>
      </c>
      <c r="D39" s="46">
        <f>D40+D41+D42+D43</f>
        <v>954745.2</v>
      </c>
      <c r="E39" s="46">
        <f>E40+E41+E42</f>
        <v>102500</v>
      </c>
      <c r="F39" s="46">
        <f>F40+F41+F43</f>
        <v>0</v>
      </c>
      <c r="G39" s="46">
        <f>G40+G41+G43</f>
        <v>0</v>
      </c>
      <c r="H39" s="47">
        <f>H40+H41+H43</f>
        <v>50000</v>
      </c>
    </row>
    <row r="40" spans="1:8" s="42" customFormat="1" ht="22.5" customHeight="1">
      <c r="A40" s="111"/>
      <c r="B40" s="48"/>
      <c r="C40" s="98" t="s">
        <v>43</v>
      </c>
      <c r="D40" s="56">
        <v>15000</v>
      </c>
      <c r="E40" s="76">
        <v>15000</v>
      </c>
      <c r="F40" s="76">
        <v>0</v>
      </c>
      <c r="G40" s="99">
        <v>0</v>
      </c>
      <c r="H40" s="100">
        <v>0</v>
      </c>
    </row>
    <row r="41" spans="1:8" s="42" customFormat="1" ht="22.5" customHeight="1">
      <c r="A41" s="111"/>
      <c r="B41" s="48"/>
      <c r="C41" s="98" t="s">
        <v>44</v>
      </c>
      <c r="D41" s="56">
        <v>26000</v>
      </c>
      <c r="E41" s="76">
        <v>26000</v>
      </c>
      <c r="F41" s="76">
        <v>0</v>
      </c>
      <c r="G41" s="99">
        <v>0</v>
      </c>
      <c r="H41" s="100">
        <v>0</v>
      </c>
    </row>
    <row r="42" spans="1:8" s="42" customFormat="1" ht="34.5" customHeight="1">
      <c r="A42" s="111"/>
      <c r="B42" s="48"/>
      <c r="C42" s="98" t="s">
        <v>45</v>
      </c>
      <c r="D42" s="56">
        <v>863745.2</v>
      </c>
      <c r="E42" s="76">
        <v>61500</v>
      </c>
      <c r="F42" s="76">
        <v>0</v>
      </c>
      <c r="G42" s="99">
        <v>0</v>
      </c>
      <c r="H42" s="100">
        <v>0</v>
      </c>
    </row>
    <row r="43" spans="1:8" s="60" customFormat="1" ht="30" customHeight="1">
      <c r="A43" s="112"/>
      <c r="B43" s="113"/>
      <c r="C43" s="98" t="s">
        <v>46</v>
      </c>
      <c r="D43" s="67">
        <v>50000</v>
      </c>
      <c r="E43" s="76">
        <v>0</v>
      </c>
      <c r="F43" s="76">
        <v>0</v>
      </c>
      <c r="G43" s="99">
        <v>0</v>
      </c>
      <c r="H43" s="114">
        <v>50000</v>
      </c>
    </row>
    <row r="44" spans="1:8" s="120" customFormat="1" ht="36" customHeight="1">
      <c r="A44" s="115">
        <v>921</v>
      </c>
      <c r="B44" s="116"/>
      <c r="C44" s="117" t="s">
        <v>47</v>
      </c>
      <c r="D44" s="118">
        <f>D46</f>
        <v>25000</v>
      </c>
      <c r="E44" s="118">
        <f>E46</f>
        <v>25000</v>
      </c>
      <c r="F44" s="118">
        <f>F46</f>
        <v>0</v>
      </c>
      <c r="G44" s="118">
        <f>G46</f>
        <v>0</v>
      </c>
      <c r="H44" s="119">
        <f>H46</f>
        <v>0</v>
      </c>
    </row>
    <row r="45" spans="1:8" s="125" customFormat="1" ht="36" customHeight="1">
      <c r="A45" s="104"/>
      <c r="B45" s="121">
        <v>92116</v>
      </c>
      <c r="C45" s="122" t="s">
        <v>48</v>
      </c>
      <c r="D45" s="123">
        <f>D46</f>
        <v>25000</v>
      </c>
      <c r="E45" s="123">
        <f>E46</f>
        <v>25000</v>
      </c>
      <c r="F45" s="123">
        <f>F46</f>
        <v>0</v>
      </c>
      <c r="G45" s="123">
        <f>G46</f>
        <v>0</v>
      </c>
      <c r="H45" s="124">
        <f>H46</f>
        <v>0</v>
      </c>
    </row>
    <row r="46" spans="1:8" s="60" customFormat="1" ht="29.25" customHeight="1">
      <c r="A46" s="112"/>
      <c r="B46" s="126"/>
      <c r="C46" s="98" t="s">
        <v>49</v>
      </c>
      <c r="D46" s="56">
        <v>25000</v>
      </c>
      <c r="E46" s="76">
        <v>25000</v>
      </c>
      <c r="F46" s="76">
        <v>0</v>
      </c>
      <c r="G46" s="99">
        <v>0</v>
      </c>
      <c r="H46" s="100">
        <v>0</v>
      </c>
    </row>
    <row r="47" spans="1:8" s="120" customFormat="1" ht="36" customHeight="1">
      <c r="A47" s="115">
        <v>926</v>
      </c>
      <c r="B47" s="116"/>
      <c r="C47" s="117" t="s">
        <v>50</v>
      </c>
      <c r="D47" s="118">
        <f>D48+D54</f>
        <v>152051</v>
      </c>
      <c r="E47" s="118">
        <f>E48+E54</f>
        <v>103239</v>
      </c>
      <c r="F47" s="118">
        <f>F48+F54</f>
        <v>48812</v>
      </c>
      <c r="G47" s="118">
        <f>G48+G54</f>
        <v>0</v>
      </c>
      <c r="H47" s="118">
        <f>H48+H54</f>
        <v>0</v>
      </c>
    </row>
    <row r="48" spans="1:8" s="130" customFormat="1" ht="36" customHeight="1">
      <c r="A48" s="127"/>
      <c r="B48" s="44">
        <v>92604</v>
      </c>
      <c r="C48" s="128" t="s">
        <v>51</v>
      </c>
      <c r="D48" s="129">
        <f>D49+D50+D51+D52+D53</f>
        <v>132051</v>
      </c>
      <c r="E48" s="129">
        <f>E49+E50+E51+E52+E53</f>
        <v>83239</v>
      </c>
      <c r="F48" s="129">
        <f>F49+F50+F51+F52+F53</f>
        <v>48812</v>
      </c>
      <c r="G48" s="129">
        <f>G49+G50+G53</f>
        <v>0</v>
      </c>
      <c r="H48" s="129">
        <f>H49+H50+H53</f>
        <v>0</v>
      </c>
    </row>
    <row r="49" spans="1:8" s="92" customFormat="1" ht="36" customHeight="1">
      <c r="A49" s="131"/>
      <c r="B49" s="106"/>
      <c r="C49" s="132" t="s">
        <v>52</v>
      </c>
      <c r="D49" s="88">
        <f>13000</f>
        <v>13000</v>
      </c>
      <c r="E49" s="133">
        <v>0</v>
      </c>
      <c r="F49" s="133">
        <f>13000</f>
        <v>13000</v>
      </c>
      <c r="G49" s="134">
        <v>0</v>
      </c>
      <c r="H49" s="135">
        <v>0</v>
      </c>
    </row>
    <row r="50" spans="1:8" s="92" customFormat="1" ht="36" customHeight="1">
      <c r="A50" s="131"/>
      <c r="B50" s="106"/>
      <c r="C50" s="136" t="s">
        <v>53</v>
      </c>
      <c r="D50" s="50">
        <f>100000-4861-11900</f>
        <v>83239</v>
      </c>
      <c r="E50" s="137">
        <f>100000-4861-11900</f>
        <v>83239</v>
      </c>
      <c r="F50" s="137">
        <v>0</v>
      </c>
      <c r="G50" s="138">
        <v>0</v>
      </c>
      <c r="H50" s="139">
        <v>0</v>
      </c>
    </row>
    <row r="51" spans="1:8" s="92" customFormat="1" ht="36" customHeight="1">
      <c r="A51" s="131"/>
      <c r="B51" s="106"/>
      <c r="C51" s="98" t="s">
        <v>54</v>
      </c>
      <c r="D51" s="140">
        <f>E51+F51+G51+H51</f>
        <v>13861</v>
      </c>
      <c r="E51" s="141">
        <v>0</v>
      </c>
      <c r="F51" s="141">
        <v>13861</v>
      </c>
      <c r="G51" s="142">
        <v>0</v>
      </c>
      <c r="H51" s="143">
        <v>0</v>
      </c>
    </row>
    <row r="52" spans="1:8" s="92" customFormat="1" ht="36" customHeight="1">
      <c r="A52" s="131"/>
      <c r="B52" s="106"/>
      <c r="C52" s="136" t="s">
        <v>55</v>
      </c>
      <c r="D52" s="50">
        <v>10051</v>
      </c>
      <c r="E52" s="137">
        <v>0</v>
      </c>
      <c r="F52" s="137">
        <v>10051</v>
      </c>
      <c r="G52" s="138">
        <v>0</v>
      </c>
      <c r="H52" s="139">
        <v>0</v>
      </c>
    </row>
    <row r="53" spans="1:8" s="130" customFormat="1" ht="36" customHeight="1">
      <c r="A53" s="144"/>
      <c r="B53" s="48"/>
      <c r="C53" s="136" t="s">
        <v>56</v>
      </c>
      <c r="D53" s="145">
        <f>E53+F53+G53+H53</f>
        <v>11900</v>
      </c>
      <c r="E53" s="137">
        <v>0</v>
      </c>
      <c r="F53" s="137">
        <v>11900</v>
      </c>
      <c r="G53" s="138">
        <v>0</v>
      </c>
      <c r="H53" s="139">
        <v>0</v>
      </c>
    </row>
    <row r="54" spans="1:8" s="130" customFormat="1" ht="36" customHeight="1">
      <c r="A54" s="144"/>
      <c r="B54" s="44">
        <v>92695</v>
      </c>
      <c r="C54" s="128" t="s">
        <v>42</v>
      </c>
      <c r="D54" s="146">
        <f>D55</f>
        <v>20000</v>
      </c>
      <c r="E54" s="146">
        <f>E55</f>
        <v>20000</v>
      </c>
      <c r="F54" s="146">
        <f>F55</f>
        <v>0</v>
      </c>
      <c r="G54" s="146">
        <f>G55</f>
        <v>0</v>
      </c>
      <c r="H54" s="147">
        <f>H55</f>
        <v>0</v>
      </c>
    </row>
    <row r="55" spans="1:8" s="60" customFormat="1" ht="36" customHeight="1" thickBot="1">
      <c r="A55" s="148"/>
      <c r="B55" s="113"/>
      <c r="C55" s="98" t="s">
        <v>57</v>
      </c>
      <c r="D55" s="149">
        <v>20000</v>
      </c>
      <c r="E55" s="150">
        <v>20000</v>
      </c>
      <c r="F55" s="150">
        <v>0</v>
      </c>
      <c r="G55" s="151">
        <v>0</v>
      </c>
      <c r="H55" s="152">
        <v>0</v>
      </c>
    </row>
    <row r="56" spans="1:8" s="157" customFormat="1" ht="25.5" customHeight="1">
      <c r="A56" s="153" t="s">
        <v>58</v>
      </c>
      <c r="B56" s="154"/>
      <c r="C56" s="154"/>
      <c r="D56" s="155">
        <f>D11+D17+D21+D24+D28+D31+D36+D44+D47</f>
        <v>49249774.710000001</v>
      </c>
      <c r="E56" s="156">
        <f>E11+E17+E21+E24+E28+E31+E36+E44+E47</f>
        <v>13752233.689999999</v>
      </c>
      <c r="F56" s="156">
        <f>F11+F17+F21+F24+F28+F31+F36+F44+F47</f>
        <v>151101.06</v>
      </c>
      <c r="G56" s="156">
        <f>G11+G17+G21+G24+G31+G36+G44+G47</f>
        <v>0</v>
      </c>
      <c r="H56" s="156">
        <f>H11+H17+H21+H24+H31+H36+H44+H47</f>
        <v>50000</v>
      </c>
    </row>
    <row r="57" spans="1:8" s="157" customFormat="1" ht="27.75" customHeight="1" thickBot="1">
      <c r="A57" s="158" t="s">
        <v>59</v>
      </c>
      <c r="B57" s="159"/>
      <c r="C57" s="159"/>
      <c r="D57" s="160"/>
      <c r="E57" s="161">
        <f>E56+F56+G56+H56</f>
        <v>13953334.75</v>
      </c>
      <c r="F57" s="161"/>
      <c r="G57" s="161"/>
      <c r="H57" s="162"/>
    </row>
    <row r="58" spans="1:8">
      <c r="C58" s="163"/>
      <c r="D58" s="164"/>
      <c r="E58" s="164"/>
      <c r="F58" s="164"/>
      <c r="G58" s="164"/>
    </row>
    <row r="59" spans="1:8" ht="18.75">
      <c r="C59" s="163"/>
      <c r="D59" s="164"/>
      <c r="E59" s="164" t="s">
        <v>60</v>
      </c>
      <c r="F59" s="165">
        <f>E56+F56</f>
        <v>13903334.75</v>
      </c>
      <c r="G59" s="165"/>
    </row>
  </sheetData>
  <mergeCells count="17">
    <mergeCell ref="E57:H57"/>
    <mergeCell ref="A12:A16"/>
    <mergeCell ref="A18:A20"/>
    <mergeCell ref="B19:B20"/>
    <mergeCell ref="A56:C56"/>
    <mergeCell ref="D56:D57"/>
    <mergeCell ref="A57:C57"/>
    <mergeCell ref="E1:H1"/>
    <mergeCell ref="E2:H2"/>
    <mergeCell ref="E3:H3"/>
    <mergeCell ref="E4:H4"/>
    <mergeCell ref="A6:H6"/>
    <mergeCell ref="A8:A9"/>
    <mergeCell ref="B8:B9"/>
    <mergeCell ref="C8:C9"/>
    <mergeCell ref="D8:D9"/>
    <mergeCell ref="E8:H8"/>
  </mergeCells>
  <printOptions horizontalCentered="1" gridLinesSet="0"/>
  <pageMargins left="0.51181102362204722" right="0.51181102362204722" top="0.78740157480314965" bottom="0.78740157480314965" header="0.23622047244094491" footer="0.15748031496062992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Zał. Nr 4 U.IV </vt:lpstr>
      <vt:lpstr>'Zał. Nr 4 U.IV '!Obszar_wydruku</vt:lpstr>
      <vt:lpstr>'Zał. Nr 4 U.IV 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dcterms:created xsi:type="dcterms:W3CDTF">2014-12-17T13:17:43Z</dcterms:created>
  <dcterms:modified xsi:type="dcterms:W3CDTF">2014-12-17T13:18:06Z</dcterms:modified>
</cp:coreProperties>
</file>