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20" windowHeight="9975"/>
  </bookViews>
  <sheets>
    <sheet name="Zał. Nr 3 U.XII.15" sheetId="1" r:id="rId1"/>
  </sheets>
  <definedNames>
    <definedName name="a">#REF!</definedName>
    <definedName name="Dział" localSheetId="0">#REF!</definedName>
    <definedName name="Dział">#REF!</definedName>
    <definedName name="_xlnm.Print_Area" localSheetId="0">'Zał. Nr 3 U.XII.15'!$A$1:$H$52</definedName>
    <definedName name="_xlnm.Print_Titles" localSheetId="0">'Zał. Nr 3 U.XII.15'!$8:$10</definedName>
  </definedNames>
  <calcPr calcId="125725"/>
</workbook>
</file>

<file path=xl/calcChain.xml><?xml version="1.0" encoding="utf-8"?>
<calcChain xmlns="http://schemas.openxmlformats.org/spreadsheetml/2006/main">
  <c r="F54" i="1"/>
  <c r="G40"/>
  <c r="F40"/>
  <c r="E40"/>
  <c r="D40"/>
  <c r="E41"/>
  <c r="D41"/>
  <c r="G14"/>
  <c r="D15"/>
  <c r="D14" s="1"/>
  <c r="D17"/>
  <c r="E49"/>
  <c r="D49"/>
  <c r="E48"/>
  <c r="E47" s="1"/>
  <c r="H47"/>
  <c r="G47"/>
  <c r="F47"/>
  <c r="D47"/>
  <c r="H45"/>
  <c r="G45"/>
  <c r="F45"/>
  <c r="E45"/>
  <c r="D45"/>
  <c r="H43"/>
  <c r="G43"/>
  <c r="F43"/>
  <c r="E43"/>
  <c r="D43"/>
  <c r="H40"/>
  <c r="G39"/>
  <c r="F38"/>
  <c r="F37" s="1"/>
  <c r="F36" s="1"/>
  <c r="H37"/>
  <c r="G37"/>
  <c r="G36" s="1"/>
  <c r="E37"/>
  <c r="E36" s="1"/>
  <c r="D37"/>
  <c r="H36"/>
  <c r="D36"/>
  <c r="F35"/>
  <c r="D35"/>
  <c r="D34" s="1"/>
  <c r="H34"/>
  <c r="G34"/>
  <c r="F34"/>
  <c r="E34"/>
  <c r="H32"/>
  <c r="G32"/>
  <c r="F32"/>
  <c r="E32"/>
  <c r="D32"/>
  <c r="H30"/>
  <c r="G30"/>
  <c r="G27" s="1"/>
  <c r="F30"/>
  <c r="E30"/>
  <c r="D30"/>
  <c r="H28"/>
  <c r="H27" s="1"/>
  <c r="G28"/>
  <c r="F28"/>
  <c r="F27" s="1"/>
  <c r="E28"/>
  <c r="D28"/>
  <c r="E27"/>
  <c r="E25"/>
  <c r="H23"/>
  <c r="H22" s="1"/>
  <c r="G23"/>
  <c r="G22" s="1"/>
  <c r="F23"/>
  <c r="E23"/>
  <c r="E22" s="1"/>
  <c r="D23"/>
  <c r="D22" s="1"/>
  <c r="F22"/>
  <c r="E21"/>
  <c r="D21"/>
  <c r="E20"/>
  <c r="E19" s="1"/>
  <c r="E18" s="1"/>
  <c r="D20"/>
  <c r="D19" s="1"/>
  <c r="D18" s="1"/>
  <c r="H19"/>
  <c r="G19"/>
  <c r="G18" s="1"/>
  <c r="F19"/>
  <c r="F18" s="1"/>
  <c r="H18"/>
  <c r="G17"/>
  <c r="G11" s="1"/>
  <c r="E15"/>
  <c r="H14"/>
  <c r="H12" s="1"/>
  <c r="H11" s="1"/>
  <c r="F14"/>
  <c r="F12" s="1"/>
  <c r="F11" s="1"/>
  <c r="E14"/>
  <c r="G12"/>
  <c r="E12"/>
  <c r="E11" s="1"/>
  <c r="D12"/>
  <c r="F39" l="1"/>
  <c r="F51" s="1"/>
  <c r="H39"/>
  <c r="H51"/>
  <c r="E39"/>
  <c r="E51" s="1"/>
  <c r="D11"/>
  <c r="D39"/>
  <c r="G51"/>
  <c r="D27"/>
  <c r="E52" l="1"/>
  <c r="D51"/>
</calcChain>
</file>

<file path=xl/sharedStrings.xml><?xml version="1.0" encoding="utf-8"?>
<sst xmlns="http://schemas.openxmlformats.org/spreadsheetml/2006/main" count="57" uniqueCount="56">
  <si>
    <t>Załącznik nr 4</t>
  </si>
  <si>
    <t>do Uchwały Nr XII/        /15</t>
  </si>
  <si>
    <t>Rady Miejskiej w Konstantynowie Łodzkim</t>
  </si>
  <si>
    <t>z dnia 17 września 2015 roku</t>
  </si>
  <si>
    <t>PLANOWANE WYDATKI MAJĄTKOWE NA ROK 2015</t>
  </si>
  <si>
    <t>Dz.</t>
  </si>
  <si>
    <t>Rozdz</t>
  </si>
  <si>
    <t>Wyszczególnienie</t>
  </si>
  <si>
    <t>Nakłady ogółem</t>
  </si>
  <si>
    <t>wydatki majątkowe w roku 2015</t>
  </si>
  <si>
    <t xml:space="preserve">wydatki inwestycyjne </t>
  </si>
  <si>
    <t xml:space="preserve">zakupy inwestycyjne </t>
  </si>
  <si>
    <t>zakup udziałów</t>
  </si>
  <si>
    <t>Transport i łączność</t>
  </si>
  <si>
    <t>Drogi publiczne gminne</t>
  </si>
  <si>
    <t>Dofinansowanie wykonania progów zwalniających w ul. Klonowej                               w Konstantynowie Łódzkim</t>
  </si>
  <si>
    <t>Modernizacja i budowa infrastruktury technicznej terenów przemysłowych dla Konstantynowa Łódzkiego - drogi  WPF</t>
  </si>
  <si>
    <t>Poprawa komunikacji na drogach regionalnych w Konstantynowie Łódzkim (zwrot dotacji)</t>
  </si>
  <si>
    <t>Gospodarka mieszkaniowa</t>
  </si>
  <si>
    <t>Gospodarka gruntami i nieruchomościami</t>
  </si>
  <si>
    <t>Wykup gruntów pod drogi - wykupy w cyklu jednorocznym</t>
  </si>
  <si>
    <t>Wykup gruntów pod drogi - wykupy w cyklu wieloletnim WPF</t>
  </si>
  <si>
    <t>Administracja publiczna</t>
  </si>
  <si>
    <t>Urzędy gmin</t>
  </si>
  <si>
    <t>Fundusz utrzymania projektu kompleksowej termomodernizacji budynków użyteczności publicznej w Konstantynowie Łódzkim WPF</t>
  </si>
  <si>
    <t>Strategia Rozwoju Łódzkiego Obszaru Metropolitalnego WPF</t>
  </si>
  <si>
    <t>Bezpieczeństwo publiczne i ochrona przeciwpożarowa</t>
  </si>
  <si>
    <t>Komendy wojewódzkie Policji</t>
  </si>
  <si>
    <t>Dofinansowanie zakupu radiowozu dla Komendy wojewódzkiej Policji                     w Łodzi</t>
  </si>
  <si>
    <t>Komendy powiatowe Państwowej Straży Pożarnej</t>
  </si>
  <si>
    <t>Dofinansowanie zakupu samochodu do likwidacji skażeń chemicznych                            i ekologicznych dla Komendy Powiatowej Państwowej Straży Pożarnej                    w Pabianicach</t>
  </si>
  <si>
    <t>Ochotnicze straże pożarne</t>
  </si>
  <si>
    <t>Zakup kamery termowizyjnej dla OSP Konstantynów</t>
  </si>
  <si>
    <t>Straż miejska</t>
  </si>
  <si>
    <t>Zakup samochodu służbowego dla Straży Miejskiej w Konstantynowie Łódzkim</t>
  </si>
  <si>
    <t>Oświata i wychowanie</t>
  </si>
  <si>
    <t>Gimnazja</t>
  </si>
  <si>
    <t>Budowa zadaszanej wiaty na rowery dla uczniów</t>
  </si>
  <si>
    <t>Gospodarka wodna i ochrona środowiska</t>
  </si>
  <si>
    <t>Gospodarka ściekowa i ochrona wód</t>
  </si>
  <si>
    <t>Modernizacja i budowa infrastruktury technicznej terenów przemysłowych dla Konstantynowa Łódzkiego - gospodarka wodno-ściekowa WPF</t>
  </si>
  <si>
    <t>Gospodarka odpadami</t>
  </si>
  <si>
    <t>Budowa punktu selektywnej zbiórki odpadów komunalnych w Konstantynowie Łódzkim</t>
  </si>
  <si>
    <t>Oświetlenie ulic, placów i dróg</t>
  </si>
  <si>
    <t>Oświetlenie ulic: Kosynierów, Legionów i Ułanów w Konstantynowie Łódzkim</t>
  </si>
  <si>
    <t>Pozostała działalność</t>
  </si>
  <si>
    <t>Rewaloryzacja parku miejskiego na Pl. Wolności w Konstantynowie Łódzkim WPF</t>
  </si>
  <si>
    <t>Termomodernizacja budynku przy ul. Kilińskiego 75 w Konstantynowie Łódzkim</t>
  </si>
  <si>
    <t>Termomodernizacja budynków użyteczności publicznej w Konstantynowie Łódzkim</t>
  </si>
  <si>
    <t xml:space="preserve">Razem </t>
  </si>
  <si>
    <t>PLANOWANE WYDATKI MAJĄTKOWE</t>
  </si>
  <si>
    <t xml:space="preserve"> </t>
  </si>
  <si>
    <t>dotacje inwestycyjne              i zwroty dotacji</t>
  </si>
  <si>
    <t>Metropolitalna sieć szerokopasmowego dostępu do internetu (zwrot dotacji)</t>
  </si>
  <si>
    <t>Modernizacja i budowa infrastruktury technicznej terenów przemysłowych dla Konstantynowa Łódzkiego - drogi (zwrot dotacji)</t>
  </si>
  <si>
    <t>Modernizacja i budowa infrastruktury technicznej terenów przemysłowych dla Konstantynowa Łódzkiego - gospodarka wodno-ściekowa (zwrot dotacji)</t>
  </si>
</sst>
</file>

<file path=xl/styles.xml><?xml version="1.0" encoding="utf-8"?>
<styleSheet xmlns="http://schemas.openxmlformats.org/spreadsheetml/2006/main">
  <fonts count="31">
    <font>
      <sz val="10"/>
      <name val="Arial CE"/>
      <charset val="238"/>
    </font>
    <font>
      <sz val="10"/>
      <name val="Arial CE"/>
    </font>
    <font>
      <sz val="12"/>
      <color indexed="8"/>
      <name val="Times New Roman CE"/>
      <family val="1"/>
      <charset val="238"/>
    </font>
    <font>
      <sz val="10"/>
      <name val="Arial CE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4"/>
      <color indexed="8"/>
      <name val="Times New Roman CE"/>
      <family val="1"/>
      <charset val="238"/>
    </font>
    <font>
      <sz val="11"/>
      <color indexed="8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b/>
      <sz val="13"/>
      <color indexed="8"/>
      <name val="Times New Roman CE"/>
      <charset val="238"/>
    </font>
    <font>
      <b/>
      <sz val="10"/>
      <color indexed="8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b/>
      <sz val="13"/>
      <color indexed="8"/>
      <name val="Times New Roman CE"/>
      <family val="1"/>
      <charset val="238"/>
    </font>
    <font>
      <sz val="13"/>
      <color indexed="8"/>
      <name val="Times New Roman CE"/>
      <family val="1"/>
      <charset val="238"/>
    </font>
    <font>
      <b/>
      <sz val="12"/>
      <color indexed="8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b/>
      <i/>
      <u/>
      <sz val="12"/>
      <name val="Times New Roman CE"/>
      <family val="1"/>
      <charset val="238"/>
    </font>
    <font>
      <b/>
      <i/>
      <u/>
      <sz val="12"/>
      <color indexed="8"/>
      <name val="Times New Roman CE"/>
      <family val="1"/>
      <charset val="238"/>
    </font>
    <font>
      <b/>
      <sz val="13"/>
      <color indexed="8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color indexed="8"/>
      <name val="Times New Roman CE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 CE"/>
      <charset val="238"/>
    </font>
    <font>
      <b/>
      <u/>
      <sz val="12"/>
      <name val="Times New Roman"/>
      <family val="1"/>
      <charset val="238"/>
    </font>
    <font>
      <b/>
      <u/>
      <sz val="12"/>
      <name val="Times New Roman CE"/>
      <family val="1"/>
      <charset val="238"/>
    </font>
    <font>
      <b/>
      <u/>
      <sz val="12"/>
      <color indexed="8"/>
      <name val="Times New Roman CE"/>
      <family val="1"/>
      <charset val="238"/>
    </font>
    <font>
      <b/>
      <i/>
      <u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4"/>
      <color indexed="8"/>
      <name val="Times New Roman C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17">
    <xf numFmtId="0" fontId="0" fillId="0" borderId="0" xfId="0"/>
    <xf numFmtId="0" fontId="2" fillId="0" borderId="0" xfId="1" applyFont="1" applyBorder="1" applyAlignment="1"/>
    <xf numFmtId="1" fontId="2" fillId="0" borderId="0" xfId="1" applyNumberFormat="1" applyFont="1" applyBorder="1" applyAlignment="1">
      <alignment horizontal="center"/>
    </xf>
    <xf numFmtId="3" fontId="2" fillId="0" borderId="0" xfId="1" applyNumberFormat="1" applyFont="1" applyBorder="1" applyAlignment="1"/>
    <xf numFmtId="1" fontId="6" fillId="0" borderId="0" xfId="1" applyNumberFormat="1" applyFont="1" applyBorder="1" applyAlignment="1">
      <alignment horizontal="center"/>
    </xf>
    <xf numFmtId="0" fontId="4" fillId="0" borderId="0" xfId="1" applyFont="1" applyBorder="1" applyAlignment="1"/>
    <xf numFmtId="0" fontId="4" fillId="0" borderId="0" xfId="1" applyFont="1"/>
    <xf numFmtId="0" fontId="7" fillId="0" borderId="0" xfId="1" applyFont="1" applyBorder="1" applyAlignment="1"/>
    <xf numFmtId="0" fontId="8" fillId="0" borderId="0" xfId="1" applyFont="1" applyBorder="1" applyAlignment="1"/>
    <xf numFmtId="0" fontId="8" fillId="0" borderId="0" xfId="1" applyFont="1"/>
    <xf numFmtId="0" fontId="12" fillId="0" borderId="0" xfId="1" applyFont="1" applyBorder="1" applyAlignment="1"/>
    <xf numFmtId="0" fontId="4" fillId="2" borderId="8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10" fillId="0" borderId="0" xfId="1" applyFont="1" applyBorder="1" applyAlignment="1"/>
    <xf numFmtId="1" fontId="12" fillId="0" borderId="12" xfId="1" applyNumberFormat="1" applyFont="1" applyBorder="1" applyAlignment="1">
      <alignment horizontal="center" vertical="center" wrapText="1"/>
    </xf>
    <xf numFmtId="1" fontId="12" fillId="0" borderId="13" xfId="1" applyNumberFormat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3" fontId="12" fillId="0" borderId="13" xfId="1" applyNumberFormat="1" applyFont="1" applyBorder="1" applyAlignment="1">
      <alignment horizontal="center" vertical="center" wrapText="1"/>
    </xf>
    <xf numFmtId="3" fontId="12" fillId="0" borderId="14" xfId="1" applyNumberFormat="1" applyFont="1" applyBorder="1" applyAlignment="1">
      <alignment horizontal="center" vertical="center" wrapText="1"/>
    </xf>
    <xf numFmtId="3" fontId="12" fillId="0" borderId="15" xfId="1" applyNumberFormat="1" applyFont="1" applyBorder="1" applyAlignment="1">
      <alignment horizontal="center" vertical="center" wrapText="1"/>
    </xf>
    <xf numFmtId="0" fontId="13" fillId="0" borderId="0" xfId="1" applyFont="1" applyBorder="1" applyAlignment="1"/>
    <xf numFmtId="1" fontId="14" fillId="2" borderId="16" xfId="1" applyNumberFormat="1" applyFont="1" applyFill="1" applyBorder="1" applyAlignment="1">
      <alignment horizontal="center" vertical="center"/>
    </xf>
    <xf numFmtId="1" fontId="14" fillId="2" borderId="17" xfId="1" applyNumberFormat="1" applyFont="1" applyFill="1" applyBorder="1" applyAlignment="1">
      <alignment horizontal="center" vertical="center"/>
    </xf>
    <xf numFmtId="0" fontId="14" fillId="2" borderId="17" xfId="1" applyFont="1" applyFill="1" applyBorder="1" applyAlignment="1">
      <alignment horizontal="center" vertical="center" wrapText="1"/>
    </xf>
    <xf numFmtId="4" fontId="14" fillId="2" borderId="17" xfId="1" applyNumberFormat="1" applyFont="1" applyFill="1" applyBorder="1" applyAlignment="1">
      <alignment horizontal="center" vertical="center" wrapText="1"/>
    </xf>
    <xf numFmtId="4" fontId="14" fillId="2" borderId="18" xfId="1" applyNumberFormat="1" applyFont="1" applyFill="1" applyBorder="1" applyAlignment="1">
      <alignment horizontal="center" vertical="center" wrapText="1"/>
    </xf>
    <xf numFmtId="0" fontId="15" fillId="0" borderId="0" xfId="1" applyFont="1" applyBorder="1" applyAlignment="1"/>
    <xf numFmtId="1" fontId="14" fillId="0" borderId="19" xfId="1" applyNumberFormat="1" applyFont="1" applyFill="1" applyBorder="1" applyAlignment="1">
      <alignment horizontal="center" vertical="center"/>
    </xf>
    <xf numFmtId="1" fontId="16" fillId="0" borderId="17" xfId="1" applyNumberFormat="1" applyFont="1" applyBorder="1" applyAlignment="1">
      <alignment horizontal="center" vertical="center"/>
    </xf>
    <xf numFmtId="0" fontId="16" fillId="0" borderId="17" xfId="1" applyFont="1" applyBorder="1" applyAlignment="1">
      <alignment vertical="center" wrapText="1"/>
    </xf>
    <xf numFmtId="4" fontId="10" fillId="3" borderId="17" xfId="1" applyNumberFormat="1" applyFont="1" applyFill="1" applyBorder="1" applyAlignment="1">
      <alignment horizontal="right" vertical="center" wrapText="1"/>
    </xf>
    <xf numFmtId="4" fontId="10" fillId="3" borderId="18" xfId="1" applyNumberFormat="1" applyFont="1" applyFill="1" applyBorder="1" applyAlignment="1">
      <alignment horizontal="right" vertical="center" wrapText="1"/>
    </xf>
    <xf numFmtId="1" fontId="16" fillId="0" borderId="20" xfId="1" applyNumberFormat="1" applyFont="1" applyBorder="1" applyAlignment="1">
      <alignment horizontal="center" vertical="center"/>
    </xf>
    <xf numFmtId="0" fontId="17" fillId="0" borderId="17" xfId="0" applyFont="1" applyBorder="1" applyAlignment="1">
      <alignment vertical="center" wrapText="1"/>
    </xf>
    <xf numFmtId="4" fontId="18" fillId="3" borderId="17" xfId="1" applyNumberFormat="1" applyFont="1" applyFill="1" applyBorder="1" applyAlignment="1">
      <alignment horizontal="right" vertical="center" wrapText="1"/>
    </xf>
    <xf numFmtId="4" fontId="19" fillId="3" borderId="17" xfId="1" applyNumberFormat="1" applyFont="1" applyFill="1" applyBorder="1" applyAlignment="1">
      <alignment horizontal="right" vertical="center" wrapText="1"/>
    </xf>
    <xf numFmtId="4" fontId="19" fillId="3" borderId="21" xfId="1" applyNumberFormat="1" applyFont="1" applyFill="1" applyBorder="1" applyAlignment="1">
      <alignment horizontal="right" vertical="center" wrapText="1"/>
    </xf>
    <xf numFmtId="4" fontId="19" fillId="3" borderId="18" xfId="1" applyNumberFormat="1" applyFont="1" applyFill="1" applyBorder="1" applyAlignment="1">
      <alignment horizontal="right" vertical="center" wrapText="1"/>
    </xf>
    <xf numFmtId="0" fontId="21" fillId="0" borderId="17" xfId="0" applyFont="1" applyBorder="1" applyAlignment="1">
      <alignment vertical="center" wrapText="1"/>
    </xf>
    <xf numFmtId="4" fontId="5" fillId="3" borderId="17" xfId="1" applyNumberFormat="1" applyFont="1" applyFill="1" applyBorder="1" applyAlignment="1">
      <alignment horizontal="right" vertical="center" wrapText="1"/>
    </xf>
    <xf numFmtId="4" fontId="2" fillId="3" borderId="17" xfId="1" applyNumberFormat="1" applyFont="1" applyFill="1" applyBorder="1" applyAlignment="1">
      <alignment horizontal="right" vertical="center" wrapText="1"/>
    </xf>
    <xf numFmtId="4" fontId="2" fillId="3" borderId="21" xfId="1" applyNumberFormat="1" applyFont="1" applyFill="1" applyBorder="1" applyAlignment="1">
      <alignment horizontal="right" vertical="center" wrapText="1"/>
    </xf>
    <xf numFmtId="4" fontId="2" fillId="3" borderId="18" xfId="1" applyNumberFormat="1" applyFont="1" applyFill="1" applyBorder="1" applyAlignment="1">
      <alignment horizontal="right" vertical="center" wrapText="1"/>
    </xf>
    <xf numFmtId="0" fontId="22" fillId="0" borderId="0" xfId="1" applyFont="1" applyBorder="1" applyAlignment="1"/>
    <xf numFmtId="1" fontId="20" fillId="2" borderId="16" xfId="1" applyNumberFormat="1" applyFont="1" applyFill="1" applyBorder="1" applyAlignment="1">
      <alignment horizontal="center" vertical="center"/>
    </xf>
    <xf numFmtId="1" fontId="20" fillId="2" borderId="17" xfId="1" applyNumberFormat="1" applyFont="1" applyFill="1" applyBorder="1" applyAlignment="1">
      <alignment horizontal="center" vertical="center"/>
    </xf>
    <xf numFmtId="0" fontId="20" fillId="2" borderId="17" xfId="1" applyFont="1" applyFill="1" applyBorder="1" applyAlignment="1">
      <alignment horizontal="center" vertical="center" wrapText="1"/>
    </xf>
    <xf numFmtId="0" fontId="23" fillId="0" borderId="17" xfId="1" applyFont="1" applyBorder="1" applyAlignment="1">
      <alignment vertical="center" wrapText="1"/>
    </xf>
    <xf numFmtId="4" fontId="24" fillId="3" borderId="17" xfId="1" applyNumberFormat="1" applyFont="1" applyFill="1" applyBorder="1" applyAlignment="1">
      <alignment horizontal="right" vertical="center" wrapText="1"/>
    </xf>
    <xf numFmtId="1" fontId="16" fillId="0" borderId="20" xfId="1" applyNumberFormat="1" applyFont="1" applyBorder="1" applyAlignment="1">
      <alignment horizontal="center" vertical="center"/>
    </xf>
    <xf numFmtId="1" fontId="23" fillId="0" borderId="23" xfId="1" applyNumberFormat="1" applyFont="1" applyBorder="1" applyAlignment="1">
      <alignment horizontal="center" vertical="center"/>
    </xf>
    <xf numFmtId="1" fontId="23" fillId="0" borderId="19" xfId="1" applyNumberFormat="1" applyFont="1" applyBorder="1" applyAlignment="1">
      <alignment horizontal="center" vertical="center"/>
    </xf>
    <xf numFmtId="1" fontId="23" fillId="0" borderId="22" xfId="1" applyNumberFormat="1" applyFont="1" applyBorder="1" applyAlignment="1">
      <alignment vertical="center"/>
    </xf>
    <xf numFmtId="4" fontId="5" fillId="3" borderId="17" xfId="1" applyNumberFormat="1" applyFont="1" applyFill="1" applyBorder="1" applyAlignment="1">
      <alignment horizontal="right" vertical="center"/>
    </xf>
    <xf numFmtId="1" fontId="23" fillId="0" borderId="20" xfId="1" applyNumberFormat="1" applyFont="1" applyBorder="1" applyAlignment="1">
      <alignment vertical="center"/>
    </xf>
    <xf numFmtId="1" fontId="23" fillId="0" borderId="12" xfId="1" applyNumberFormat="1" applyFont="1" applyBorder="1" applyAlignment="1">
      <alignment horizontal="center" vertical="center"/>
    </xf>
    <xf numFmtId="1" fontId="23" fillId="0" borderId="13" xfId="1" applyNumberFormat="1" applyFont="1" applyBorder="1" applyAlignment="1">
      <alignment vertical="center"/>
    </xf>
    <xf numFmtId="0" fontId="25" fillId="0" borderId="17" xfId="0" applyFont="1" applyBorder="1" applyAlignment="1">
      <alignment vertical="center" wrapText="1"/>
    </xf>
    <xf numFmtId="4" fontId="26" fillId="3" borderId="17" xfId="1" applyNumberFormat="1" applyFont="1" applyFill="1" applyBorder="1" applyAlignment="1">
      <alignment horizontal="right" vertical="center" wrapText="1"/>
    </xf>
    <xf numFmtId="4" fontId="26" fillId="3" borderId="17" xfId="1" applyNumberFormat="1" applyFont="1" applyFill="1" applyBorder="1" applyAlignment="1">
      <alignment horizontal="right" vertical="center"/>
    </xf>
    <xf numFmtId="4" fontId="27" fillId="3" borderId="17" xfId="1" applyNumberFormat="1" applyFont="1" applyFill="1" applyBorder="1" applyAlignment="1">
      <alignment horizontal="right" vertical="center" wrapText="1"/>
    </xf>
    <xf numFmtId="4" fontId="27" fillId="3" borderId="21" xfId="1" applyNumberFormat="1" applyFont="1" applyFill="1" applyBorder="1" applyAlignment="1">
      <alignment horizontal="right" vertical="center" wrapText="1"/>
    </xf>
    <xf numFmtId="4" fontId="27" fillId="3" borderId="18" xfId="1" applyNumberFormat="1" applyFont="1" applyFill="1" applyBorder="1" applyAlignment="1">
      <alignment horizontal="right" vertical="center" wrapText="1"/>
    </xf>
    <xf numFmtId="4" fontId="24" fillId="3" borderId="17" xfId="1" applyNumberFormat="1" applyFont="1" applyFill="1" applyBorder="1" applyAlignment="1">
      <alignment horizontal="right" vertical="center"/>
    </xf>
    <xf numFmtId="4" fontId="24" fillId="3" borderId="21" xfId="1" applyNumberFormat="1" applyFont="1" applyFill="1" applyBorder="1" applyAlignment="1">
      <alignment horizontal="right" vertical="center"/>
    </xf>
    <xf numFmtId="4" fontId="24" fillId="3" borderId="18" xfId="1" applyNumberFormat="1" applyFont="1" applyFill="1" applyBorder="1" applyAlignment="1">
      <alignment horizontal="right" vertical="center"/>
    </xf>
    <xf numFmtId="1" fontId="29" fillId="0" borderId="20" xfId="1" applyNumberFormat="1" applyFont="1" applyBorder="1" applyAlignment="1">
      <alignment horizontal="center" vertical="center"/>
    </xf>
    <xf numFmtId="4" fontId="5" fillId="3" borderId="21" xfId="1" applyNumberFormat="1" applyFont="1" applyFill="1" applyBorder="1" applyAlignment="1">
      <alignment horizontal="right" vertical="center"/>
    </xf>
    <xf numFmtId="4" fontId="5" fillId="3" borderId="18" xfId="1" applyNumberFormat="1" applyFont="1" applyFill="1" applyBorder="1" applyAlignment="1">
      <alignment horizontal="right" vertical="center"/>
    </xf>
    <xf numFmtId="1" fontId="29" fillId="0" borderId="13" xfId="1" applyNumberFormat="1" applyFont="1" applyBorder="1" applyAlignment="1">
      <alignment horizontal="center" vertical="center"/>
    </xf>
    <xf numFmtId="4" fontId="18" fillId="3" borderId="17" xfId="1" applyNumberFormat="1" applyFont="1" applyFill="1" applyBorder="1" applyAlignment="1">
      <alignment horizontal="right" vertical="center"/>
    </xf>
    <xf numFmtId="4" fontId="18" fillId="3" borderId="21" xfId="1" applyNumberFormat="1" applyFont="1" applyFill="1" applyBorder="1" applyAlignment="1">
      <alignment horizontal="right" vertical="center"/>
    </xf>
    <xf numFmtId="4" fontId="18" fillId="3" borderId="18" xfId="1" applyNumberFormat="1" applyFont="1" applyFill="1" applyBorder="1" applyAlignment="1">
      <alignment horizontal="right" vertical="center"/>
    </xf>
    <xf numFmtId="1" fontId="28" fillId="0" borderId="17" xfId="1" applyNumberFormat="1" applyFont="1" applyBorder="1" applyAlignment="1">
      <alignment horizontal="center" vertical="center"/>
    </xf>
    <xf numFmtId="4" fontId="14" fillId="2" borderId="2" xfId="1" applyNumberFormat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wrapText="1"/>
    </xf>
    <xf numFmtId="4" fontId="10" fillId="0" borderId="0" xfId="1" applyNumberFormat="1" applyFont="1" applyBorder="1" applyAlignment="1"/>
    <xf numFmtId="4" fontId="2" fillId="0" borderId="0" xfId="1" applyNumberFormat="1" applyFont="1" applyBorder="1" applyAlignment="1"/>
    <xf numFmtId="4" fontId="30" fillId="0" borderId="0" xfId="1" applyNumberFormat="1" applyFont="1" applyBorder="1" applyAlignment="1"/>
    <xf numFmtId="0" fontId="2" fillId="0" borderId="0" xfId="1" applyFont="1" applyBorder="1" applyAlignment="1">
      <alignment wrapText="1"/>
    </xf>
    <xf numFmtId="4" fontId="14" fillId="2" borderId="3" xfId="1" applyNumberFormat="1" applyFont="1" applyFill="1" applyBorder="1" applyAlignment="1">
      <alignment horizontal="center" vertical="center" wrapText="1"/>
    </xf>
    <xf numFmtId="4" fontId="14" fillId="2" borderId="9" xfId="1" applyNumberFormat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4" fontId="9" fillId="2" borderId="24" xfId="1" applyNumberFormat="1" applyFont="1" applyFill="1" applyBorder="1" applyAlignment="1">
      <alignment horizontal="center" vertical="center"/>
    </xf>
    <xf numFmtId="4" fontId="9" fillId="2" borderId="25" xfId="1" applyNumberFormat="1" applyFont="1" applyFill="1" applyBorder="1" applyAlignment="1">
      <alignment horizontal="center" vertical="center"/>
    </xf>
    <xf numFmtId="1" fontId="20" fillId="0" borderId="19" xfId="1" applyNumberFormat="1" applyFont="1" applyBorder="1" applyAlignment="1">
      <alignment horizontal="center" vertical="center"/>
    </xf>
    <xf numFmtId="1" fontId="20" fillId="4" borderId="19" xfId="1" applyNumberFormat="1" applyFont="1" applyFill="1" applyBorder="1" applyAlignment="1">
      <alignment horizontal="center" vertical="center"/>
    </xf>
    <xf numFmtId="1" fontId="20" fillId="4" borderId="12" xfId="1" applyNumberFormat="1" applyFont="1" applyFill="1" applyBorder="1" applyAlignment="1">
      <alignment horizontal="center" vertical="center"/>
    </xf>
    <xf numFmtId="1" fontId="16" fillId="0" borderId="22" xfId="1" applyNumberFormat="1" applyFont="1" applyBorder="1" applyAlignment="1">
      <alignment horizontal="center" vertical="center"/>
    </xf>
    <xf numFmtId="1" fontId="16" fillId="0" borderId="20" xfId="1" applyNumberFormat="1" applyFont="1" applyBorder="1" applyAlignment="1">
      <alignment horizontal="center" vertical="center"/>
    </xf>
    <xf numFmtId="0" fontId="20" fillId="2" borderId="1" xfId="1" applyFont="1" applyFill="1" applyBorder="1" applyAlignment="1">
      <alignment horizontal="center" vertical="center" wrapText="1"/>
    </xf>
    <xf numFmtId="0" fontId="20" fillId="2" borderId="2" xfId="1" applyFont="1" applyFill="1" applyBorder="1" applyAlignment="1">
      <alignment horizontal="center" vertical="center" wrapText="1"/>
    </xf>
    <xf numFmtId="1" fontId="20" fillId="4" borderId="23" xfId="1" applyNumberFormat="1" applyFont="1" applyFill="1" applyBorder="1" applyAlignment="1">
      <alignment horizontal="center" vertical="center"/>
    </xf>
    <xf numFmtId="1" fontId="20" fillId="0" borderId="23" xfId="1" applyNumberFormat="1" applyFont="1" applyFill="1" applyBorder="1" applyAlignment="1">
      <alignment horizontal="center" vertical="center"/>
    </xf>
    <xf numFmtId="1" fontId="20" fillId="0" borderId="12" xfId="1" applyNumberFormat="1" applyFont="1" applyFill="1" applyBorder="1" applyAlignment="1">
      <alignment horizontal="center" vertical="center"/>
    </xf>
    <xf numFmtId="1" fontId="20" fillId="0" borderId="19" xfId="1" applyNumberFormat="1" applyFont="1" applyFill="1" applyBorder="1" applyAlignment="1">
      <alignment horizontal="center" vertical="center"/>
    </xf>
    <xf numFmtId="1" fontId="20" fillId="0" borderId="26" xfId="1" applyNumberFormat="1" applyFont="1" applyFill="1" applyBorder="1" applyAlignment="1">
      <alignment horizontal="center" vertical="center"/>
    </xf>
    <xf numFmtId="3" fontId="4" fillId="0" borderId="0" xfId="0" applyNumberFormat="1" applyFont="1" applyBorder="1" applyAlignment="1" applyProtection="1">
      <alignment horizontal="left"/>
      <protection locked="0" hidden="1"/>
    </xf>
    <xf numFmtId="3" fontId="5" fillId="0" borderId="0" xfId="0" applyNumberFormat="1" applyFont="1" applyBorder="1" applyAlignment="1" applyProtection="1">
      <alignment horizontal="left"/>
      <protection locked="0" hidden="1"/>
    </xf>
    <xf numFmtId="1" fontId="2" fillId="0" borderId="0" xfId="1" applyNumberFormat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9" fillId="0" borderId="0" xfId="1" applyFont="1" applyBorder="1" applyAlignment="1">
      <alignment horizontal="center" vertical="center"/>
    </xf>
    <xf numFmtId="1" fontId="10" fillId="2" borderId="1" xfId="1" applyNumberFormat="1" applyFont="1" applyFill="1" applyBorder="1" applyAlignment="1">
      <alignment horizontal="center" vertical="center" wrapText="1"/>
    </xf>
    <xf numFmtId="1" fontId="10" fillId="2" borderId="7" xfId="1" applyNumberFormat="1" applyFont="1" applyFill="1" applyBorder="1" applyAlignment="1">
      <alignment horizontal="center" vertical="center" wrapText="1"/>
    </xf>
    <xf numFmtId="1" fontId="10" fillId="2" borderId="2" xfId="1" applyNumberFormat="1" applyFont="1" applyFill="1" applyBorder="1" applyAlignment="1">
      <alignment horizontal="center" vertical="center" wrapText="1"/>
    </xf>
    <xf numFmtId="1" fontId="10" fillId="2" borderId="8" xfId="1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1" fontId="20" fillId="4" borderId="19" xfId="1" applyNumberFormat="1" applyFont="1" applyFill="1" applyBorder="1" applyAlignment="1">
      <alignment vertical="center"/>
    </xf>
    <xf numFmtId="1" fontId="20" fillId="4" borderId="12" xfId="1" applyNumberFormat="1" applyFont="1" applyFill="1" applyBorder="1" applyAlignment="1">
      <alignment vertical="center"/>
    </xf>
  </cellXfs>
  <cellStyles count="3">
    <cellStyle name="Normalny" xfId="0" builtinId="0"/>
    <cellStyle name="Normalny_ZAL3 2" xfId="2"/>
    <cellStyle name="Normalny_ZAL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54"/>
  <sheetViews>
    <sheetView showGridLines="0" tabSelected="1" topLeftCell="A22" zoomScaleNormal="100" workbookViewId="0">
      <selection activeCell="B29" sqref="B29"/>
    </sheetView>
  </sheetViews>
  <sheetFormatPr defaultRowHeight="15.75"/>
  <cols>
    <col min="1" max="1" width="5.7109375" style="1" customWidth="1"/>
    <col min="2" max="2" width="10.7109375" style="2" customWidth="1"/>
    <col min="3" max="3" width="72.42578125" style="80" customWidth="1"/>
    <col min="4" max="4" width="19.42578125" style="3" customWidth="1"/>
    <col min="5" max="5" width="23.85546875" style="3" customWidth="1"/>
    <col min="6" max="6" width="20.7109375" style="3" customWidth="1"/>
    <col min="7" max="8" width="17.7109375" style="3" customWidth="1"/>
    <col min="9" max="9" width="10.42578125" style="1" bestFit="1" customWidth="1"/>
    <col min="10" max="10" width="9.28515625" style="1" bestFit="1" customWidth="1"/>
    <col min="11" max="16384" width="9.140625" style="1"/>
  </cols>
  <sheetData>
    <row r="1" spans="1:251" ht="20.25" customHeight="1">
      <c r="C1" s="1"/>
      <c r="E1" s="99" t="s">
        <v>0</v>
      </c>
      <c r="F1" s="99"/>
      <c r="G1" s="99"/>
      <c r="H1" s="99"/>
    </row>
    <row r="2" spans="1:251" ht="18" customHeight="1">
      <c r="C2" s="1"/>
      <c r="E2" s="100" t="s">
        <v>1</v>
      </c>
      <c r="F2" s="100"/>
      <c r="G2" s="100"/>
      <c r="H2" s="100"/>
    </row>
    <row r="3" spans="1:251" ht="18.75" customHeight="1">
      <c r="B3" s="4"/>
      <c r="C3" s="4"/>
      <c r="D3" s="4"/>
      <c r="E3" s="101" t="s">
        <v>2</v>
      </c>
      <c r="F3" s="101"/>
      <c r="G3" s="101"/>
      <c r="H3" s="101"/>
    </row>
    <row r="4" spans="1:251" ht="18" customHeight="1">
      <c r="B4" s="5"/>
      <c r="C4" s="5"/>
      <c r="D4" s="5"/>
      <c r="E4" s="102" t="s">
        <v>3</v>
      </c>
      <c r="F4" s="102"/>
      <c r="G4" s="102"/>
      <c r="H4" s="102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</row>
    <row r="5" spans="1:251" s="7" customFormat="1" ht="17.25" customHeight="1">
      <c r="B5" s="8"/>
      <c r="C5" s="8"/>
      <c r="D5" s="8"/>
      <c r="E5" s="8"/>
      <c r="F5" s="8"/>
      <c r="G5" s="8"/>
      <c r="H5" s="8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</row>
    <row r="6" spans="1:251" s="7" customFormat="1" ht="25.5" customHeight="1">
      <c r="A6" s="103" t="s">
        <v>4</v>
      </c>
      <c r="B6" s="103"/>
      <c r="C6" s="103"/>
      <c r="D6" s="103"/>
      <c r="E6" s="103"/>
      <c r="F6" s="103"/>
      <c r="G6" s="103"/>
      <c r="H6" s="103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</row>
    <row r="7" spans="1:251" s="7" customFormat="1" ht="9.75" customHeight="1" thickBot="1">
      <c r="B7" s="8"/>
      <c r="C7" s="8"/>
      <c r="D7" s="8"/>
      <c r="E7" s="8"/>
      <c r="F7" s="8"/>
      <c r="G7" s="8"/>
      <c r="H7" s="8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</row>
    <row r="8" spans="1:251" s="10" customFormat="1" ht="23.25" customHeight="1">
      <c r="A8" s="104" t="s">
        <v>5</v>
      </c>
      <c r="B8" s="106" t="s">
        <v>6</v>
      </c>
      <c r="C8" s="108" t="s">
        <v>7</v>
      </c>
      <c r="D8" s="110" t="s">
        <v>8</v>
      </c>
      <c r="E8" s="112" t="s">
        <v>9</v>
      </c>
      <c r="F8" s="113"/>
      <c r="G8" s="113"/>
      <c r="H8" s="114"/>
    </row>
    <row r="9" spans="1:251" s="14" customFormat="1" ht="47.25" customHeight="1" thickBot="1">
      <c r="A9" s="105"/>
      <c r="B9" s="107"/>
      <c r="C9" s="109"/>
      <c r="D9" s="111"/>
      <c r="E9" s="11" t="s">
        <v>10</v>
      </c>
      <c r="F9" s="11" t="s">
        <v>11</v>
      </c>
      <c r="G9" s="12" t="s">
        <v>52</v>
      </c>
      <c r="H9" s="13" t="s">
        <v>12</v>
      </c>
    </row>
    <row r="10" spans="1:251" s="21" customFormat="1" ht="14.25" customHeight="1">
      <c r="A10" s="15">
        <v>1</v>
      </c>
      <c r="B10" s="16">
        <v>2</v>
      </c>
      <c r="C10" s="17">
        <v>3</v>
      </c>
      <c r="D10" s="18">
        <v>4</v>
      </c>
      <c r="E10" s="18">
        <v>5</v>
      </c>
      <c r="F10" s="18">
        <v>6</v>
      </c>
      <c r="G10" s="19">
        <v>7</v>
      </c>
      <c r="H10" s="20">
        <v>8</v>
      </c>
    </row>
    <row r="11" spans="1:251" s="27" customFormat="1" ht="18" customHeight="1">
      <c r="A11" s="22">
        <v>600</v>
      </c>
      <c r="B11" s="23"/>
      <c r="C11" s="24" t="s">
        <v>13</v>
      </c>
      <c r="D11" s="25">
        <f>D12+D14</f>
        <v>31532578.010000002</v>
      </c>
      <c r="E11" s="25">
        <f>E12+E14</f>
        <v>128200</v>
      </c>
      <c r="F11" s="25">
        <f>F12+F14</f>
        <v>0</v>
      </c>
      <c r="G11" s="25">
        <f>G12+G14</f>
        <v>1621156.01</v>
      </c>
      <c r="H11" s="26">
        <f>H12+H14</f>
        <v>0</v>
      </c>
    </row>
    <row r="12" spans="1:251" s="27" customFormat="1" ht="22.5" customHeight="1">
      <c r="A12" s="28"/>
      <c r="B12" s="29">
        <v>60014</v>
      </c>
      <c r="C12" s="30" t="s">
        <v>14</v>
      </c>
      <c r="D12" s="31">
        <f>D13</f>
        <v>10000</v>
      </c>
      <c r="E12" s="31">
        <f>E13</f>
        <v>0</v>
      </c>
      <c r="F12" s="31">
        <f>F14</f>
        <v>0</v>
      </c>
      <c r="G12" s="31">
        <f>G13</f>
        <v>10000</v>
      </c>
      <c r="H12" s="32">
        <f>H14</f>
        <v>0</v>
      </c>
    </row>
    <row r="13" spans="1:251" s="27" customFormat="1" ht="34.5" customHeight="1">
      <c r="A13" s="28"/>
      <c r="B13" s="33"/>
      <c r="C13" s="34" t="s">
        <v>15</v>
      </c>
      <c r="D13" s="35">
        <v>10000</v>
      </c>
      <c r="E13" s="35">
        <v>0</v>
      </c>
      <c r="F13" s="36">
        <v>0</v>
      </c>
      <c r="G13" s="37">
        <v>10000</v>
      </c>
      <c r="H13" s="38">
        <v>0</v>
      </c>
    </row>
    <row r="14" spans="1:251" ht="23.25" customHeight="1">
      <c r="A14" s="87"/>
      <c r="B14" s="29">
        <v>60016</v>
      </c>
      <c r="C14" s="30" t="s">
        <v>14</v>
      </c>
      <c r="D14" s="31">
        <f>D15+D17</f>
        <v>31522578.010000002</v>
      </c>
      <c r="E14" s="31">
        <f>E15+E17</f>
        <v>128200</v>
      </c>
      <c r="F14" s="31">
        <f>F17</f>
        <v>0</v>
      </c>
      <c r="G14" s="31">
        <f>G15+G16+G17</f>
        <v>1611156.01</v>
      </c>
      <c r="H14" s="32">
        <f>H17</f>
        <v>0</v>
      </c>
    </row>
    <row r="15" spans="1:251" ht="33.75" customHeight="1">
      <c r="A15" s="87"/>
      <c r="B15" s="33"/>
      <c r="C15" s="39" t="s">
        <v>16</v>
      </c>
      <c r="D15" s="40">
        <f>31352408-27800</f>
        <v>31324608</v>
      </c>
      <c r="E15" s="40">
        <f>156000-27800</f>
        <v>128200</v>
      </c>
      <c r="F15" s="41">
        <v>0</v>
      </c>
      <c r="G15" s="42">
        <v>0</v>
      </c>
      <c r="H15" s="43">
        <v>0</v>
      </c>
    </row>
    <row r="16" spans="1:251" ht="33.75" customHeight="1">
      <c r="A16" s="87"/>
      <c r="B16" s="50"/>
      <c r="C16" s="34" t="s">
        <v>54</v>
      </c>
      <c r="D16" s="35">
        <v>0</v>
      </c>
      <c r="E16" s="35">
        <v>0</v>
      </c>
      <c r="F16" s="36">
        <v>0</v>
      </c>
      <c r="G16" s="37">
        <v>1413186</v>
      </c>
      <c r="H16" s="38">
        <v>0</v>
      </c>
    </row>
    <row r="17" spans="1:9" s="44" customFormat="1" ht="35.25" customHeight="1">
      <c r="A17" s="87"/>
      <c r="B17" s="33"/>
      <c r="C17" s="34" t="s">
        <v>17</v>
      </c>
      <c r="D17" s="35">
        <f>285095-87124.99</f>
        <v>197970.01</v>
      </c>
      <c r="E17" s="35">
        <v>0</v>
      </c>
      <c r="F17" s="36">
        <v>0</v>
      </c>
      <c r="G17" s="37">
        <f>285095-87124.99</f>
        <v>197970.01</v>
      </c>
      <c r="H17" s="38">
        <v>0</v>
      </c>
    </row>
    <row r="18" spans="1:9" s="27" customFormat="1" ht="23.25" customHeight="1">
      <c r="A18" s="45">
        <v>700</v>
      </c>
      <c r="B18" s="46"/>
      <c r="C18" s="47" t="s">
        <v>18</v>
      </c>
      <c r="D18" s="25">
        <f>D19</f>
        <v>2255320</v>
      </c>
      <c r="E18" s="25">
        <f>E19</f>
        <v>620000</v>
      </c>
      <c r="F18" s="25">
        <f>F19</f>
        <v>0</v>
      </c>
      <c r="G18" s="25">
        <f>G19</f>
        <v>0</v>
      </c>
      <c r="H18" s="26">
        <f>H19</f>
        <v>0</v>
      </c>
    </row>
    <row r="19" spans="1:9" ht="20.25" customHeight="1">
      <c r="A19" s="88"/>
      <c r="B19" s="29">
        <v>70005</v>
      </c>
      <c r="C19" s="30" t="s">
        <v>19</v>
      </c>
      <c r="D19" s="31">
        <f>D20+D21</f>
        <v>2255320</v>
      </c>
      <c r="E19" s="31">
        <f>E20+E21</f>
        <v>620000</v>
      </c>
      <c r="F19" s="31">
        <f>F20+F21</f>
        <v>0</v>
      </c>
      <c r="G19" s="31">
        <f>G20+G21</f>
        <v>0</v>
      </c>
      <c r="H19" s="32">
        <f>H20+H21</f>
        <v>0</v>
      </c>
    </row>
    <row r="20" spans="1:9" s="44" customFormat="1" ht="28.5" customHeight="1">
      <c r="A20" s="88"/>
      <c r="B20" s="90"/>
      <c r="C20" s="48" t="s">
        <v>20</v>
      </c>
      <c r="D20" s="49">
        <f>250000+111159</f>
        <v>361159</v>
      </c>
      <c r="E20" s="40">
        <f>250000+111159</f>
        <v>361159</v>
      </c>
      <c r="F20" s="41">
        <v>0</v>
      </c>
      <c r="G20" s="42">
        <v>0</v>
      </c>
      <c r="H20" s="43">
        <v>0</v>
      </c>
    </row>
    <row r="21" spans="1:9" s="44" customFormat="1" ht="27.75" customHeight="1">
      <c r="A21" s="89"/>
      <c r="B21" s="91"/>
      <c r="C21" s="48" t="s">
        <v>21</v>
      </c>
      <c r="D21" s="40">
        <f>2005320-111159</f>
        <v>1894161</v>
      </c>
      <c r="E21" s="40">
        <f>370000-111159</f>
        <v>258841</v>
      </c>
      <c r="F21" s="41">
        <v>0</v>
      </c>
      <c r="G21" s="42">
        <v>0</v>
      </c>
      <c r="H21" s="43">
        <v>0</v>
      </c>
    </row>
    <row r="22" spans="1:9" s="27" customFormat="1" ht="21.75" customHeight="1">
      <c r="A22" s="45">
        <v>750</v>
      </c>
      <c r="B22" s="46"/>
      <c r="C22" s="47" t="s">
        <v>22</v>
      </c>
      <c r="D22" s="25">
        <f>D23</f>
        <v>378091.01</v>
      </c>
      <c r="E22" s="25">
        <f>E23</f>
        <v>146191.76</v>
      </c>
      <c r="F22" s="25">
        <f>F23</f>
        <v>0</v>
      </c>
      <c r="G22" s="25">
        <f>G23</f>
        <v>5700</v>
      </c>
      <c r="H22" s="26">
        <f>H23</f>
        <v>0</v>
      </c>
    </row>
    <row r="23" spans="1:9" ht="21" customHeight="1">
      <c r="A23" s="51"/>
      <c r="B23" s="29">
        <v>75023</v>
      </c>
      <c r="C23" s="30" t="s">
        <v>23</v>
      </c>
      <c r="D23" s="31">
        <f>D24+D25+D26</f>
        <v>378091.01</v>
      </c>
      <c r="E23" s="31">
        <f>E24+E25</f>
        <v>146191.76</v>
      </c>
      <c r="F23" s="31">
        <f>F24+F26</f>
        <v>0</v>
      </c>
      <c r="G23" s="31">
        <f>G24+G26</f>
        <v>5700</v>
      </c>
      <c r="H23" s="32">
        <f>H24+H26</f>
        <v>0</v>
      </c>
      <c r="I23" s="3"/>
    </row>
    <row r="24" spans="1:9" ht="39.75" customHeight="1">
      <c r="A24" s="52"/>
      <c r="B24" s="53"/>
      <c r="C24" s="39" t="s">
        <v>24</v>
      </c>
      <c r="D24" s="40">
        <v>281915</v>
      </c>
      <c r="E24" s="54">
        <v>56383</v>
      </c>
      <c r="F24" s="41">
        <v>0</v>
      </c>
      <c r="G24" s="42">
        <v>0</v>
      </c>
      <c r="H24" s="43">
        <v>0</v>
      </c>
      <c r="I24" s="3"/>
    </row>
    <row r="25" spans="1:9" ht="39.75" customHeight="1">
      <c r="A25" s="52"/>
      <c r="B25" s="55"/>
      <c r="C25" s="39" t="s">
        <v>25</v>
      </c>
      <c r="D25" s="40">
        <v>90476.01</v>
      </c>
      <c r="E25" s="54">
        <f>7635+82173.76</f>
        <v>89808.76</v>
      </c>
      <c r="F25" s="41">
        <v>0</v>
      </c>
      <c r="G25" s="42">
        <v>0</v>
      </c>
      <c r="H25" s="43">
        <v>0</v>
      </c>
      <c r="I25" s="3"/>
    </row>
    <row r="26" spans="1:9" s="44" customFormat="1" ht="24" customHeight="1">
      <c r="A26" s="56"/>
      <c r="B26" s="57"/>
      <c r="C26" s="58" t="s">
        <v>53</v>
      </c>
      <c r="D26" s="59">
        <v>5700</v>
      </c>
      <c r="E26" s="60">
        <v>0</v>
      </c>
      <c r="F26" s="61">
        <v>0</v>
      </c>
      <c r="G26" s="62">
        <v>5700</v>
      </c>
      <c r="H26" s="63">
        <v>0</v>
      </c>
    </row>
    <row r="27" spans="1:9" s="44" customFormat="1" ht="24" customHeight="1">
      <c r="A27" s="45">
        <v>754</v>
      </c>
      <c r="B27" s="46"/>
      <c r="C27" s="47" t="s">
        <v>26</v>
      </c>
      <c r="D27" s="25">
        <f>D28+D30+D32+D34</f>
        <v>183000</v>
      </c>
      <c r="E27" s="25">
        <f>E28+E30+E32+E34</f>
        <v>0</v>
      </c>
      <c r="F27" s="25">
        <f>F28+F30+F32+F34</f>
        <v>183000</v>
      </c>
      <c r="G27" s="25">
        <f>G28+G30+G32+G34</f>
        <v>0</v>
      </c>
      <c r="H27" s="25">
        <f>H28+H30+H32+H34</f>
        <v>0</v>
      </c>
    </row>
    <row r="28" spans="1:9" s="44" customFormat="1" ht="24" customHeight="1">
      <c r="A28" s="94"/>
      <c r="B28" s="29">
        <v>75404</v>
      </c>
      <c r="C28" s="30" t="s">
        <v>27</v>
      </c>
      <c r="D28" s="31">
        <f t="shared" ref="D28:H34" si="0">D29</f>
        <v>18000</v>
      </c>
      <c r="E28" s="31">
        <f t="shared" si="0"/>
        <v>0</v>
      </c>
      <c r="F28" s="31">
        <f t="shared" si="0"/>
        <v>18000</v>
      </c>
      <c r="G28" s="31">
        <f t="shared" si="0"/>
        <v>0</v>
      </c>
      <c r="H28" s="32">
        <f t="shared" si="0"/>
        <v>0</v>
      </c>
    </row>
    <row r="29" spans="1:9" s="44" customFormat="1" ht="35.25" customHeight="1">
      <c r="A29" s="89"/>
      <c r="B29" s="74"/>
      <c r="C29" s="39" t="s">
        <v>28</v>
      </c>
      <c r="D29" s="49">
        <v>18000</v>
      </c>
      <c r="E29" s="64">
        <v>0</v>
      </c>
      <c r="F29" s="64">
        <v>18000</v>
      </c>
      <c r="G29" s="65">
        <v>0</v>
      </c>
      <c r="H29" s="66">
        <v>0</v>
      </c>
    </row>
    <row r="30" spans="1:9" s="44" customFormat="1" ht="24" customHeight="1">
      <c r="A30" s="115"/>
      <c r="B30" s="29">
        <v>75411</v>
      </c>
      <c r="C30" s="30" t="s">
        <v>29</v>
      </c>
      <c r="D30" s="31">
        <f t="shared" si="0"/>
        <v>30000</v>
      </c>
      <c r="E30" s="31">
        <f t="shared" si="0"/>
        <v>0</v>
      </c>
      <c r="F30" s="31">
        <f t="shared" si="0"/>
        <v>30000</v>
      </c>
      <c r="G30" s="31">
        <f t="shared" si="0"/>
        <v>0</v>
      </c>
      <c r="H30" s="32">
        <f t="shared" si="0"/>
        <v>0</v>
      </c>
    </row>
    <row r="31" spans="1:9" s="44" customFormat="1" ht="33.75" customHeight="1">
      <c r="A31" s="115"/>
      <c r="B31" s="67"/>
      <c r="C31" s="34" t="s">
        <v>30</v>
      </c>
      <c r="D31" s="40">
        <v>30000</v>
      </c>
      <c r="E31" s="54">
        <v>0</v>
      </c>
      <c r="F31" s="54">
        <v>30000</v>
      </c>
      <c r="G31" s="68">
        <v>0</v>
      </c>
      <c r="H31" s="69">
        <v>0</v>
      </c>
    </row>
    <row r="32" spans="1:9" s="44" customFormat="1" ht="30" customHeight="1">
      <c r="A32" s="115"/>
      <c r="B32" s="29">
        <v>75412</v>
      </c>
      <c r="C32" s="30" t="s">
        <v>31</v>
      </c>
      <c r="D32" s="31">
        <f t="shared" si="0"/>
        <v>18000</v>
      </c>
      <c r="E32" s="31">
        <f t="shared" si="0"/>
        <v>0</v>
      </c>
      <c r="F32" s="31">
        <f t="shared" si="0"/>
        <v>18000</v>
      </c>
      <c r="G32" s="31">
        <f t="shared" si="0"/>
        <v>0</v>
      </c>
      <c r="H32" s="32">
        <f t="shared" si="0"/>
        <v>0</v>
      </c>
    </row>
    <row r="33" spans="1:8" s="44" customFormat="1" ht="29.25" customHeight="1">
      <c r="A33" s="115"/>
      <c r="B33" s="70"/>
      <c r="C33" s="34" t="s">
        <v>32</v>
      </c>
      <c r="D33" s="35">
        <v>18000</v>
      </c>
      <c r="E33" s="71">
        <v>0</v>
      </c>
      <c r="F33" s="71">
        <v>18000</v>
      </c>
      <c r="G33" s="72">
        <v>0</v>
      </c>
      <c r="H33" s="73">
        <v>0</v>
      </c>
    </row>
    <row r="34" spans="1:8" s="44" customFormat="1" ht="25.5" customHeight="1">
      <c r="A34" s="115"/>
      <c r="B34" s="29">
        <v>75416</v>
      </c>
      <c r="C34" s="30" t="s">
        <v>33</v>
      </c>
      <c r="D34" s="31">
        <f t="shared" si="0"/>
        <v>117000</v>
      </c>
      <c r="E34" s="31">
        <f t="shared" si="0"/>
        <v>0</v>
      </c>
      <c r="F34" s="31">
        <f t="shared" si="0"/>
        <v>117000</v>
      </c>
      <c r="G34" s="31">
        <f t="shared" si="0"/>
        <v>0</v>
      </c>
      <c r="H34" s="32">
        <f t="shared" si="0"/>
        <v>0</v>
      </c>
    </row>
    <row r="35" spans="1:8" s="44" customFormat="1" ht="26.25" customHeight="1">
      <c r="A35" s="116"/>
      <c r="B35" s="70"/>
      <c r="C35" s="39" t="s">
        <v>34</v>
      </c>
      <c r="D35" s="40">
        <f>135000-18000</f>
        <v>117000</v>
      </c>
      <c r="E35" s="54">
        <v>0</v>
      </c>
      <c r="F35" s="54">
        <f>135000-18000</f>
        <v>117000</v>
      </c>
      <c r="G35" s="68">
        <v>0</v>
      </c>
      <c r="H35" s="69">
        <v>0</v>
      </c>
    </row>
    <row r="36" spans="1:8" s="44" customFormat="1" ht="34.5" customHeight="1">
      <c r="A36" s="45">
        <v>801</v>
      </c>
      <c r="B36" s="46"/>
      <c r="C36" s="47" t="s">
        <v>35</v>
      </c>
      <c r="D36" s="25">
        <f t="shared" ref="D36:H37" si="1">D37</f>
        <v>21703</v>
      </c>
      <c r="E36" s="25">
        <f t="shared" si="1"/>
        <v>0</v>
      </c>
      <c r="F36" s="25">
        <f t="shared" si="1"/>
        <v>21703</v>
      </c>
      <c r="G36" s="25">
        <f t="shared" si="1"/>
        <v>0</v>
      </c>
      <c r="H36" s="25">
        <f t="shared" si="1"/>
        <v>0</v>
      </c>
    </row>
    <row r="37" spans="1:8" s="44" customFormat="1" ht="24" customHeight="1">
      <c r="A37" s="95"/>
      <c r="B37" s="29">
        <v>80110</v>
      </c>
      <c r="C37" s="30" t="s">
        <v>36</v>
      </c>
      <c r="D37" s="31">
        <f t="shared" si="1"/>
        <v>21703</v>
      </c>
      <c r="E37" s="31">
        <f t="shared" si="1"/>
        <v>0</v>
      </c>
      <c r="F37" s="31">
        <f t="shared" si="1"/>
        <v>21703</v>
      </c>
      <c r="G37" s="31">
        <f t="shared" si="1"/>
        <v>0</v>
      </c>
      <c r="H37" s="32">
        <f t="shared" si="1"/>
        <v>0</v>
      </c>
    </row>
    <row r="38" spans="1:8" s="44" customFormat="1" ht="27" customHeight="1">
      <c r="A38" s="96"/>
      <c r="B38" s="74"/>
      <c r="C38" s="34" t="s">
        <v>37</v>
      </c>
      <c r="D38" s="35">
        <v>21703</v>
      </c>
      <c r="E38" s="71">
        <v>0</v>
      </c>
      <c r="F38" s="71">
        <f>23500-1797</f>
        <v>21703</v>
      </c>
      <c r="G38" s="72">
        <v>0</v>
      </c>
      <c r="H38" s="73">
        <v>0</v>
      </c>
    </row>
    <row r="39" spans="1:8" ht="21.75" customHeight="1">
      <c r="A39" s="45">
        <v>900</v>
      </c>
      <c r="B39" s="46"/>
      <c r="C39" s="47" t="s">
        <v>38</v>
      </c>
      <c r="D39" s="25">
        <f>D40+D43+D45+D47</f>
        <v>15395177.689999999</v>
      </c>
      <c r="E39" s="25">
        <f>E40+E43+E45+E47</f>
        <v>1535275</v>
      </c>
      <c r="F39" s="25">
        <f>F40+F43+F45+F47</f>
        <v>0</v>
      </c>
      <c r="G39" s="25">
        <f>G40+G43+G45+G47</f>
        <v>292218.09999999998</v>
      </c>
      <c r="H39" s="25">
        <f>H40+H43+H45+H47</f>
        <v>0</v>
      </c>
    </row>
    <row r="40" spans="1:8" ht="21.75" customHeight="1">
      <c r="A40" s="95"/>
      <c r="B40" s="29">
        <v>90001</v>
      </c>
      <c r="C40" s="30" t="s">
        <v>39</v>
      </c>
      <c r="D40" s="31">
        <f>D41+D42</f>
        <v>13282406.689999999</v>
      </c>
      <c r="E40" s="31">
        <f>E41+E42</f>
        <v>142450</v>
      </c>
      <c r="F40" s="31">
        <f>F41+F42</f>
        <v>0</v>
      </c>
      <c r="G40" s="31">
        <f>G41+G42</f>
        <v>254631</v>
      </c>
      <c r="H40" s="32">
        <f>H42</f>
        <v>0</v>
      </c>
    </row>
    <row r="41" spans="1:8" ht="34.5" customHeight="1">
      <c r="A41" s="97"/>
      <c r="B41" s="29"/>
      <c r="C41" s="39" t="s">
        <v>40</v>
      </c>
      <c r="D41" s="40">
        <f>13273706.69+8700</f>
        <v>13282406.689999999</v>
      </c>
      <c r="E41" s="54">
        <f>133750+8700</f>
        <v>142450</v>
      </c>
      <c r="F41" s="54">
        <v>0</v>
      </c>
      <c r="G41" s="68">
        <v>0</v>
      </c>
      <c r="H41" s="69">
        <v>0</v>
      </c>
    </row>
    <row r="42" spans="1:8" ht="33" customHeight="1">
      <c r="A42" s="97"/>
      <c r="B42" s="74"/>
      <c r="C42" s="34" t="s">
        <v>55</v>
      </c>
      <c r="D42" s="35">
        <v>0</v>
      </c>
      <c r="E42" s="71">
        <v>0</v>
      </c>
      <c r="F42" s="71">
        <v>0</v>
      </c>
      <c r="G42" s="72">
        <v>254631</v>
      </c>
      <c r="H42" s="73">
        <v>0</v>
      </c>
    </row>
    <row r="43" spans="1:8" ht="30.75" customHeight="1">
      <c r="A43" s="97"/>
      <c r="B43" s="29">
        <v>90002</v>
      </c>
      <c r="C43" s="30" t="s">
        <v>41</v>
      </c>
      <c r="D43" s="31">
        <f t="shared" ref="D43:H45" si="2">D44</f>
        <v>241526</v>
      </c>
      <c r="E43" s="31">
        <f t="shared" si="2"/>
        <v>241526</v>
      </c>
      <c r="F43" s="31">
        <f t="shared" si="2"/>
        <v>0</v>
      </c>
      <c r="G43" s="31">
        <f t="shared" si="2"/>
        <v>0</v>
      </c>
      <c r="H43" s="32">
        <f t="shared" si="2"/>
        <v>0</v>
      </c>
    </row>
    <row r="44" spans="1:8" ht="30.75" customHeight="1">
      <c r="A44" s="97"/>
      <c r="B44" s="67"/>
      <c r="C44" s="39" t="s">
        <v>42</v>
      </c>
      <c r="D44" s="40">
        <v>241526</v>
      </c>
      <c r="E44" s="54">
        <v>241526</v>
      </c>
      <c r="F44" s="54">
        <v>0</v>
      </c>
      <c r="G44" s="68">
        <v>0</v>
      </c>
      <c r="H44" s="69">
        <v>0</v>
      </c>
    </row>
    <row r="45" spans="1:8" ht="30.75" customHeight="1">
      <c r="A45" s="97"/>
      <c r="B45" s="29">
        <v>90015</v>
      </c>
      <c r="C45" s="30" t="s">
        <v>43</v>
      </c>
      <c r="D45" s="31">
        <f t="shared" si="2"/>
        <v>60000</v>
      </c>
      <c r="E45" s="31">
        <f t="shared" si="2"/>
        <v>60000</v>
      </c>
      <c r="F45" s="31">
        <f t="shared" si="2"/>
        <v>0</v>
      </c>
      <c r="G45" s="31">
        <f t="shared" si="2"/>
        <v>0</v>
      </c>
      <c r="H45" s="32">
        <f t="shared" si="2"/>
        <v>0</v>
      </c>
    </row>
    <row r="46" spans="1:8" ht="24" customHeight="1">
      <c r="A46" s="97"/>
      <c r="B46" s="67"/>
      <c r="C46" s="39" t="s">
        <v>44</v>
      </c>
      <c r="D46" s="40">
        <v>60000</v>
      </c>
      <c r="E46" s="54">
        <v>60000</v>
      </c>
      <c r="F46" s="54">
        <v>0</v>
      </c>
      <c r="G46" s="68">
        <v>0</v>
      </c>
      <c r="H46" s="69">
        <v>0</v>
      </c>
    </row>
    <row r="47" spans="1:8" ht="22.5" customHeight="1">
      <c r="A47" s="97"/>
      <c r="B47" s="29">
        <v>90095</v>
      </c>
      <c r="C47" s="30" t="s">
        <v>45</v>
      </c>
      <c r="D47" s="31">
        <f>D48+D49+D50</f>
        <v>1811245</v>
      </c>
      <c r="E47" s="31">
        <f>E48+E49+E50</f>
        <v>1091299</v>
      </c>
      <c r="F47" s="31">
        <f>F48+F49+F50</f>
        <v>0</v>
      </c>
      <c r="G47" s="31">
        <f>G48+G49+G50</f>
        <v>37587.1</v>
      </c>
      <c r="H47" s="31">
        <f>H48+H49+H50</f>
        <v>0</v>
      </c>
    </row>
    <row r="48" spans="1:8" ht="33" customHeight="1">
      <c r="A48" s="97"/>
      <c r="B48" s="33"/>
      <c r="C48" s="34" t="s">
        <v>46</v>
      </c>
      <c r="D48" s="35">
        <v>1731245</v>
      </c>
      <c r="E48" s="71">
        <f>1669245-599246-48700-10000</f>
        <v>1011299</v>
      </c>
      <c r="F48" s="71">
        <v>0</v>
      </c>
      <c r="G48" s="72">
        <v>37587.1</v>
      </c>
      <c r="H48" s="73">
        <v>0</v>
      </c>
    </row>
    <row r="49" spans="1:8" ht="33" customHeight="1">
      <c r="A49" s="97"/>
      <c r="B49" s="33"/>
      <c r="C49" s="39" t="s">
        <v>47</v>
      </c>
      <c r="D49" s="40">
        <f>80000-25000</f>
        <v>55000</v>
      </c>
      <c r="E49" s="54">
        <f>80000-25000</f>
        <v>55000</v>
      </c>
      <c r="F49" s="54">
        <v>0</v>
      </c>
      <c r="G49" s="68">
        <v>0</v>
      </c>
      <c r="H49" s="69">
        <v>0</v>
      </c>
    </row>
    <row r="50" spans="1:8" s="44" customFormat="1" ht="39" customHeight="1" thickBot="1">
      <c r="A50" s="98"/>
      <c r="B50" s="67"/>
      <c r="C50" s="39" t="s">
        <v>48</v>
      </c>
      <c r="D50" s="40">
        <v>25000</v>
      </c>
      <c r="E50" s="54">
        <v>25000</v>
      </c>
      <c r="F50" s="54">
        <v>0</v>
      </c>
      <c r="G50" s="68">
        <v>0</v>
      </c>
      <c r="H50" s="69">
        <v>0</v>
      </c>
    </row>
    <row r="51" spans="1:8" s="27" customFormat="1" ht="25.5" customHeight="1">
      <c r="A51" s="92" t="s">
        <v>49</v>
      </c>
      <c r="B51" s="93"/>
      <c r="C51" s="93"/>
      <c r="D51" s="81">
        <f>D11+D18+D22+D27+D36+D39</f>
        <v>49765869.710000001</v>
      </c>
      <c r="E51" s="75">
        <f>E11+E18+E22+E27+E36+E39</f>
        <v>2429666.7599999998</v>
      </c>
      <c r="F51" s="75">
        <f>F11+F18+F22+F27+F36+F39</f>
        <v>204703</v>
      </c>
      <c r="G51" s="75">
        <f>G11+G18+G22+G27+G36+G39</f>
        <v>1919074.1099999999</v>
      </c>
      <c r="H51" s="75">
        <f>H11+H18+H22+H27+H36+H39</f>
        <v>0</v>
      </c>
    </row>
    <row r="52" spans="1:8" s="27" customFormat="1" ht="27.75" customHeight="1" thickBot="1">
      <c r="A52" s="83" t="s">
        <v>50</v>
      </c>
      <c r="B52" s="84"/>
      <c r="C52" s="84"/>
      <c r="D52" s="82"/>
      <c r="E52" s="85">
        <f>E51+F51+G51+H51</f>
        <v>4553443.8699999992</v>
      </c>
      <c r="F52" s="85"/>
      <c r="G52" s="85"/>
      <c r="H52" s="86"/>
    </row>
    <row r="53" spans="1:8">
      <c r="C53" s="76"/>
      <c r="D53" s="77"/>
      <c r="E53" s="77"/>
      <c r="F53" s="77"/>
      <c r="G53" s="77"/>
      <c r="H53" s="78"/>
    </row>
    <row r="54" spans="1:8" ht="18.75">
      <c r="C54" s="76"/>
      <c r="D54" s="77"/>
      <c r="E54" s="77" t="s">
        <v>51</v>
      </c>
      <c r="F54" s="79">
        <f>E51+F51+G51</f>
        <v>4553443.8699999992</v>
      </c>
      <c r="G54" s="79"/>
      <c r="H54" s="78"/>
    </row>
  </sheetData>
  <mergeCells count="20">
    <mergeCell ref="A8:A9"/>
    <mergeCell ref="B8:B9"/>
    <mergeCell ref="C8:C9"/>
    <mergeCell ref="D8:D9"/>
    <mergeCell ref="E8:H8"/>
    <mergeCell ref="E1:H1"/>
    <mergeCell ref="E2:H2"/>
    <mergeCell ref="E3:H3"/>
    <mergeCell ref="E4:H4"/>
    <mergeCell ref="A6:H6"/>
    <mergeCell ref="D51:D52"/>
    <mergeCell ref="A52:C52"/>
    <mergeCell ref="E52:H52"/>
    <mergeCell ref="A14:A17"/>
    <mergeCell ref="A19:A21"/>
    <mergeCell ref="B20:B21"/>
    <mergeCell ref="A51:C51"/>
    <mergeCell ref="A37:A38"/>
    <mergeCell ref="A40:A50"/>
    <mergeCell ref="A28:A29"/>
  </mergeCells>
  <printOptions horizontalCentered="1" gridLinesSet="0"/>
  <pageMargins left="0.59055118110236227" right="0.39370078740157483" top="0.78740157480314965" bottom="0.78740157480314965" header="0.23622047244094491" footer="0.15748031496062992"/>
  <pageSetup paperSize="9" scale="65" orientation="landscape" r:id="rId1"/>
  <headerFooter alignWithMargins="0"/>
  <rowBreaks count="1" manualBreakCount="1">
    <brk id="2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Zał. Nr 3 U.XII.15</vt:lpstr>
      <vt:lpstr>'Zał. Nr 3 U.XII.15'!Obszar_wydruku</vt:lpstr>
      <vt:lpstr>'Zał. Nr 3 U.XII.15'!Tytuły_wydruku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Tyszka</dc:creator>
  <cp:lastModifiedBy>Dorota Tyszka</cp:lastModifiedBy>
  <cp:lastPrinted>2015-09-09T09:30:22Z</cp:lastPrinted>
  <dcterms:created xsi:type="dcterms:W3CDTF">2015-09-08T14:49:29Z</dcterms:created>
  <dcterms:modified xsi:type="dcterms:W3CDTF">2015-09-09T09:30:25Z</dcterms:modified>
</cp:coreProperties>
</file>